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765"/>
  </bookViews>
  <sheets>
    <sheet name="ΑΣΚΗΣΗ 1" sheetId="4" r:id="rId1"/>
    <sheet name="ΑΣΚΗΣΗ 2" sheetId="5" r:id="rId2"/>
    <sheet name="ΑΣΚΗΣΗ 3" sheetId="1" r:id="rId3"/>
  </sheets>
  <definedNames>
    <definedName name="_xlnm.Print_Area" localSheetId="2">'ΑΣΚΗΣΗ 3'!$A$1:$M$25</definedName>
    <definedName name="solver_adj" localSheetId="1" hidden="1">'ΑΣΚΗΣΗ 2'!$I$22:$I$26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'ΑΣΚΗΣΗ 2'!$I$22</definedName>
    <definedName name="solver_lhs2" localSheetId="1" hidden="1">'ΑΣΚΗΣΗ 2'!$I$22:$I$26</definedName>
    <definedName name="solver_lhs3" localSheetId="1" hidden="1">'ΑΣΚΗΣΗ 2'!#REF!</definedName>
    <definedName name="solver_lhs4" localSheetId="1" hidden="1">'ΑΣΚΗΣΗ 2'!$I$24</definedName>
    <definedName name="solver_lhs5" localSheetId="1" hidden="1">'ΑΣΚΗΣΗ 2'!$I$26</definedName>
    <definedName name="solver_lhs6" localSheetId="1" hidden="1">'ΑΣΚΗΣΗ 2'!$L$23:$L$26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6</definedName>
    <definedName name="solver_nwt" localSheetId="1" hidden="1">1</definedName>
    <definedName name="solver_opt" localSheetId="1" hidden="1">'ΑΣΚΗΣΗ 2'!$L$22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el2" localSheetId="1" hidden="1">3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2</definedName>
    <definedName name="solver_rhs1" localSheetId="1" hidden="1">1000</definedName>
    <definedName name="solver_rhs2" localSheetId="1" hidden="1">0</definedName>
    <definedName name="solver_rhs3" localSheetId="1" hidden="1">1</definedName>
    <definedName name="solver_rhs4" localSheetId="1" hidden="1">1</definedName>
    <definedName name="solver_rhs5" localSheetId="1" hidden="1">1</definedName>
    <definedName name="solver_rhs6" localSheetId="1" hidden="1">'ΑΣΚΗΣΗ 2'!$K$23:$K$26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B6" i="5" l="1"/>
  <c r="B23" i="5" s="1"/>
  <c r="B8" i="5"/>
  <c r="B26" i="5" l="1"/>
  <c r="B25" i="5"/>
  <c r="B24" i="5"/>
  <c r="B27" i="5" s="1"/>
  <c r="B21" i="5" s="1"/>
  <c r="B22" i="5" l="1"/>
  <c r="B24" i="1"/>
  <c r="B20" i="1" s="1"/>
  <c r="G24" i="1"/>
  <c r="G21" i="1"/>
  <c r="G20" i="1"/>
  <c r="F20" i="1"/>
  <c r="B38" i="4"/>
  <c r="B39" i="4" s="1"/>
  <c r="E40" i="4" s="1"/>
  <c r="F40" i="4" s="1"/>
  <c r="G40" i="4" s="1"/>
  <c r="B32" i="4"/>
  <c r="B31" i="4"/>
  <c r="B21" i="1" l="1"/>
  <c r="B40" i="4"/>
  <c r="B22" i="1" l="1"/>
  <c r="D22" i="1" s="1"/>
  <c r="F23" i="1"/>
  <c r="C23" i="1"/>
  <c r="F22" i="1" l="1"/>
  <c r="C22" i="1"/>
  <c r="E23" i="1"/>
  <c r="G23" i="1" s="1"/>
  <c r="E22" i="1" l="1"/>
  <c r="G22" i="1" l="1"/>
</calcChain>
</file>

<file path=xl/sharedStrings.xml><?xml version="1.0" encoding="utf-8"?>
<sst xmlns="http://schemas.openxmlformats.org/spreadsheetml/2006/main" count="95" uniqueCount="71">
  <si>
    <t xml:space="preserve"> </t>
  </si>
  <si>
    <t>ΔΕΔΟΜΕΝΑ</t>
  </si>
  <si>
    <t>ΑΠΟΤΕΛΕΣΜΑΤΑ</t>
  </si>
  <si>
    <t>a</t>
  </si>
  <si>
    <t>(α)</t>
  </si>
  <si>
    <t>(β)</t>
  </si>
  <si>
    <t>(γ)</t>
  </si>
  <si>
    <t>ΣΧΟΛΗ ΧΗΜΙΚΩΝ ΜΗΧΑΝΙΚΩΝ</t>
  </si>
  <si>
    <t>ΕΙΣΑΓΩΓΗ ΣΤΗ ΧΗΜΙΚΗ ΜΗΧΑΝΙΚΗ</t>
  </si>
  <si>
    <t>1η ΣΕΙΡΑ ΑΣΚΗΣΕΩΝ</t>
  </si>
  <si>
    <t>ΠΑΡΑΜΕΤΡΟΣ</t>
  </si>
  <si>
    <t>A (w/w)</t>
  </si>
  <si>
    <t>B (w/w)</t>
  </si>
  <si>
    <t>C (w/w)</t>
  </si>
  <si>
    <t>Ρεύμα</t>
  </si>
  <si>
    <t>Ροή (kg/h)</t>
  </si>
  <si>
    <t>ΣΥΣΤΗΜΑ</t>
  </si>
  <si>
    <t>ΑΓΝΩΣΤΟΙ</t>
  </si>
  <si>
    <t>ΕΞΙΣΩΣΕΙΣ</t>
  </si>
  <si>
    <t>ΒΕ</t>
  </si>
  <si>
    <t>Μ</t>
  </si>
  <si>
    <t>S</t>
  </si>
  <si>
    <t>ΠΡΟΣΘΕΤΕΣ ΕΞΙΣΩΣΕΙΣ</t>
  </si>
  <si>
    <t>Έλεγχος</t>
  </si>
  <si>
    <r>
      <t>T (</t>
    </r>
    <r>
      <rPr>
        <vertAlign val="superscript"/>
        <sz val="10"/>
        <rFont val="Arial"/>
        <family val="2"/>
        <charset val="161"/>
      </rPr>
      <t>o</t>
    </r>
    <r>
      <rPr>
        <sz val="10"/>
        <rFont val="Arial"/>
        <family val="2"/>
        <charset val="161"/>
      </rPr>
      <t>C)</t>
    </r>
  </si>
  <si>
    <t>ΑΚΑΔ. ΕΤΟΣ 2023-24</t>
  </si>
  <si>
    <t xml:space="preserve">V = aT + bTP + cTPn                            </t>
  </si>
  <si>
    <t>b</t>
  </si>
  <si>
    <t>c</t>
  </si>
  <si>
    <r>
      <t>L</t>
    </r>
    <r>
      <rPr>
        <b/>
        <vertAlign val="superscript"/>
        <sz val="10"/>
        <rFont val="Arial"/>
        <family val="2"/>
        <charset val="161"/>
      </rPr>
      <t>o</t>
    </r>
    <r>
      <rPr>
        <b/>
        <sz val="10"/>
        <rFont val="Arial"/>
        <family val="2"/>
        <charset val="161"/>
      </rPr>
      <t>C</t>
    </r>
    <r>
      <rPr>
        <b/>
        <vertAlign val="superscript"/>
        <sz val="10"/>
        <rFont val="Arial"/>
        <family val="2"/>
        <charset val="161"/>
      </rPr>
      <t>-1</t>
    </r>
  </si>
  <si>
    <r>
      <t>L</t>
    </r>
    <r>
      <rPr>
        <b/>
        <vertAlign val="superscript"/>
        <sz val="10"/>
        <rFont val="Arial"/>
        <family val="2"/>
        <charset val="161"/>
      </rPr>
      <t>o</t>
    </r>
    <r>
      <rPr>
        <b/>
        <sz val="10"/>
        <rFont val="Arial"/>
        <family val="2"/>
        <charset val="161"/>
      </rPr>
      <t>C</t>
    </r>
    <r>
      <rPr>
        <b/>
        <vertAlign val="superscript"/>
        <sz val="10"/>
        <rFont val="Arial"/>
        <family val="2"/>
        <charset val="161"/>
      </rPr>
      <t>-1</t>
    </r>
    <r>
      <rPr>
        <b/>
        <sz val="10"/>
        <rFont val="Arial"/>
        <family val="2"/>
        <charset val="161"/>
      </rPr>
      <t>atm</t>
    </r>
    <r>
      <rPr>
        <b/>
        <vertAlign val="superscript"/>
        <sz val="10"/>
        <rFont val="Arial"/>
        <family val="2"/>
        <charset val="161"/>
      </rPr>
      <t>-1</t>
    </r>
  </si>
  <si>
    <r>
      <t>L</t>
    </r>
    <r>
      <rPr>
        <b/>
        <vertAlign val="superscript"/>
        <sz val="10"/>
        <rFont val="Arial"/>
        <family val="2"/>
        <charset val="161"/>
      </rPr>
      <t>o</t>
    </r>
    <r>
      <rPr>
        <b/>
        <sz val="10"/>
        <rFont val="Arial"/>
        <family val="2"/>
        <charset val="161"/>
      </rPr>
      <t>C</t>
    </r>
    <r>
      <rPr>
        <b/>
        <vertAlign val="superscript"/>
        <sz val="10"/>
        <rFont val="Arial"/>
        <family val="2"/>
        <charset val="161"/>
      </rPr>
      <t>-1</t>
    </r>
    <r>
      <rPr>
        <b/>
        <sz val="10"/>
        <rFont val="Arial"/>
        <family val="2"/>
        <charset val="161"/>
      </rPr>
      <t>atm</t>
    </r>
    <r>
      <rPr>
        <b/>
        <vertAlign val="superscript"/>
        <sz val="10"/>
        <rFont val="Arial"/>
        <family val="2"/>
        <charset val="161"/>
      </rPr>
      <t>-1</t>
    </r>
    <r>
      <rPr>
        <b/>
        <sz val="10"/>
        <rFont val="Arial"/>
        <family val="2"/>
        <charset val="161"/>
      </rPr>
      <t>mol</t>
    </r>
    <r>
      <rPr>
        <b/>
        <vertAlign val="superscript"/>
        <sz val="10"/>
        <rFont val="Arial"/>
        <family val="2"/>
        <charset val="161"/>
      </rPr>
      <t>-1</t>
    </r>
  </si>
  <si>
    <r>
      <t>c</t>
    </r>
    <r>
      <rPr>
        <b/>
        <vertAlign val="subscript"/>
        <sz val="12"/>
        <rFont val="Arial"/>
        <family val="2"/>
        <charset val="161"/>
      </rPr>
      <t>p</t>
    </r>
    <r>
      <rPr>
        <b/>
        <sz val="12"/>
        <rFont val="Arial"/>
        <family val="2"/>
        <charset val="161"/>
      </rPr>
      <t xml:space="preserve"> = 126.5 + 0.234T                                           </t>
    </r>
  </si>
  <si>
    <t>J</t>
  </si>
  <si>
    <t>Btu</t>
  </si>
  <si>
    <t>mol</t>
  </si>
  <si>
    <t>g</t>
  </si>
  <si>
    <t>lb</t>
  </si>
  <si>
    <t xml:space="preserve">J/[(mol)(°C)] </t>
  </si>
  <si>
    <t>a'</t>
  </si>
  <si>
    <t>b'</t>
  </si>
  <si>
    <t xml:space="preserve">Btu/[(lb)(°C)] </t>
  </si>
  <si>
    <r>
      <t>c</t>
    </r>
    <r>
      <rPr>
        <b/>
        <vertAlign val="subscript"/>
        <sz val="12"/>
        <rFont val="Arial"/>
        <family val="2"/>
        <charset val="161"/>
      </rPr>
      <t>p</t>
    </r>
    <r>
      <rPr>
        <b/>
        <sz val="12"/>
        <rFont val="Arial"/>
        <family val="2"/>
        <charset val="161"/>
      </rPr>
      <t xml:space="preserve">'= 0.6964 + 0.0013T                                           </t>
    </r>
  </si>
  <si>
    <t>T</t>
  </si>
  <si>
    <r>
      <rPr>
        <vertAlign val="superscript"/>
        <sz val="11"/>
        <rFont val="Calibri"/>
        <family val="2"/>
        <charset val="161"/>
      </rPr>
      <t>o</t>
    </r>
    <r>
      <rPr>
        <sz val="11"/>
        <rFont val="Calibri"/>
        <family val="2"/>
        <charset val="161"/>
      </rPr>
      <t>F</t>
    </r>
  </si>
  <si>
    <r>
      <rPr>
        <vertAlign val="superscript"/>
        <sz val="11"/>
        <rFont val="Calibri"/>
        <family val="2"/>
        <charset val="161"/>
      </rPr>
      <t>o</t>
    </r>
    <r>
      <rPr>
        <sz val="11"/>
        <rFont val="Calibri"/>
        <family val="2"/>
        <charset val="161"/>
      </rPr>
      <t>C</t>
    </r>
  </si>
  <si>
    <t>cp'</t>
  </si>
  <si>
    <t>D (w/w)</t>
  </si>
  <si>
    <t>F (kg/h)</t>
  </si>
  <si>
    <t>Διαχωριστής</t>
  </si>
  <si>
    <t>Α στη φρέσκια τροφοδ.</t>
  </si>
  <si>
    <t>Ροή ρευματος (1) (kg/h)</t>
  </si>
  <si>
    <t>A της φρέσκιας τροφ. που πάει στο ρεύμα (1)</t>
  </si>
  <si>
    <t>Ποσοστό ανακύκλωσης</t>
  </si>
  <si>
    <t>x2, ṁ4, x3    (3)</t>
  </si>
  <si>
    <t>ṁ1, x1, ṁ5, x3   (4)</t>
  </si>
  <si>
    <t>ṁ1, x1, x2, ṁ3, x3 (5)</t>
  </si>
  <si>
    <t>ṁ3, ṁ4 ,ṁ5, x3   (4)</t>
  </si>
  <si>
    <t>1 (ποσοστό ανακύκλωσης)</t>
  </si>
  <si>
    <t>1 (A της φρέσκιας τροφ. που πάει στο ρεύμα 1)</t>
  </si>
  <si>
    <r>
      <t>ṁ</t>
    </r>
    <r>
      <rPr>
        <b/>
        <vertAlign val="subscript"/>
        <sz val="10"/>
        <rFont val="Arial"/>
        <family val="2"/>
        <charset val="161"/>
      </rPr>
      <t xml:space="preserve">1  </t>
    </r>
    <r>
      <rPr>
        <b/>
        <sz val="10"/>
        <rFont val="Arial"/>
        <family val="2"/>
        <charset val="161"/>
      </rPr>
      <t>(kg/h)</t>
    </r>
  </si>
  <si>
    <r>
      <t>x</t>
    </r>
    <r>
      <rPr>
        <b/>
        <vertAlign val="subscript"/>
        <sz val="10"/>
        <rFont val="Arial"/>
        <family val="2"/>
        <charset val="161"/>
      </rPr>
      <t>1</t>
    </r>
    <r>
      <rPr>
        <b/>
        <sz val="10"/>
        <rFont val="Arial"/>
        <family val="2"/>
        <charset val="161"/>
      </rPr>
      <t xml:space="preserve"> (w/w)</t>
    </r>
  </si>
  <si>
    <r>
      <t>x</t>
    </r>
    <r>
      <rPr>
        <b/>
        <vertAlign val="subscript"/>
        <sz val="10"/>
        <rFont val="Arial"/>
        <family val="2"/>
        <charset val="161"/>
      </rPr>
      <t>2</t>
    </r>
    <r>
      <rPr>
        <b/>
        <sz val="10"/>
        <rFont val="Arial"/>
        <family val="2"/>
        <charset val="161"/>
      </rPr>
      <t xml:space="preserve"> (w/w)</t>
    </r>
  </si>
  <si>
    <r>
      <t>ṁ</t>
    </r>
    <r>
      <rPr>
        <b/>
        <vertAlign val="subscript"/>
        <sz val="10"/>
        <rFont val="Arial"/>
        <family val="2"/>
        <charset val="161"/>
      </rPr>
      <t xml:space="preserve">3  </t>
    </r>
    <r>
      <rPr>
        <b/>
        <sz val="10"/>
        <rFont val="Arial"/>
        <family val="2"/>
        <charset val="161"/>
      </rPr>
      <t>(kg/h)</t>
    </r>
  </si>
  <si>
    <r>
      <t>x</t>
    </r>
    <r>
      <rPr>
        <b/>
        <vertAlign val="sub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 xml:space="preserve"> (w/w)</t>
    </r>
  </si>
  <si>
    <r>
      <t>ṁ</t>
    </r>
    <r>
      <rPr>
        <b/>
        <vertAlign val="subscript"/>
        <sz val="10"/>
        <rFont val="Arial"/>
        <family val="2"/>
        <charset val="161"/>
      </rPr>
      <t xml:space="preserve">4  </t>
    </r>
    <r>
      <rPr>
        <b/>
        <sz val="10"/>
        <rFont val="Arial"/>
        <family val="2"/>
        <charset val="161"/>
      </rPr>
      <t>(kg/h)</t>
    </r>
  </si>
  <si>
    <r>
      <t>ṁ</t>
    </r>
    <r>
      <rPr>
        <b/>
        <vertAlign val="subscript"/>
        <sz val="10"/>
        <rFont val="Arial"/>
        <family val="2"/>
        <charset val="161"/>
      </rPr>
      <t xml:space="preserve">5  </t>
    </r>
    <r>
      <rPr>
        <b/>
        <sz val="10"/>
        <rFont val="Arial"/>
        <family val="2"/>
        <charset val="161"/>
      </rPr>
      <t>(kg/h)</t>
    </r>
  </si>
  <si>
    <t>Συνολικό</t>
  </si>
  <si>
    <r>
      <t>J/[(mol)(°C)</t>
    </r>
    <r>
      <rPr>
        <vertAlign val="superscript"/>
        <sz val="11"/>
        <rFont val="Calibri"/>
        <family val="2"/>
        <charset val="161"/>
      </rPr>
      <t>2</t>
    </r>
    <r>
      <rPr>
        <sz val="11"/>
        <rFont val="Calibri"/>
        <family val="2"/>
        <charset val="161"/>
      </rPr>
      <t xml:space="preserve">] </t>
    </r>
  </si>
  <si>
    <r>
      <t>Btu/[(lb)(°C)</t>
    </r>
    <r>
      <rPr>
        <vertAlign val="superscript"/>
        <sz val="11"/>
        <rFont val="Calibri"/>
        <family val="2"/>
        <charset val="161"/>
      </rPr>
      <t>2</t>
    </r>
    <r>
      <rPr>
        <sz val="11"/>
        <rFont val="Calibri"/>
        <family val="2"/>
        <charset val="161"/>
      </rPr>
      <t xml:space="preserve">] </t>
    </r>
  </si>
  <si>
    <r>
      <t>c</t>
    </r>
    <r>
      <rPr>
        <b/>
        <vertAlign val="subscript"/>
        <sz val="12"/>
        <rFont val="Arial"/>
        <family val="2"/>
        <charset val="161"/>
      </rPr>
      <t>p</t>
    </r>
    <r>
      <rPr>
        <b/>
        <sz val="12"/>
        <rFont val="Arial"/>
        <family val="2"/>
        <charset val="161"/>
      </rPr>
      <t xml:space="preserve"> = a' + b'T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</si>
</sst>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%"/>
    <numFmt numFmtId="167" formatCode="0.0000"/>
  </numFmts>
  <fonts count="16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sz val="11"/>
      <name val="Calibri"/>
      <family val="2"/>
      <charset val="161"/>
    </font>
    <font>
      <vertAlign val="superscript"/>
      <sz val="10"/>
      <name val="Arial"/>
      <family val="2"/>
      <charset val="161"/>
    </font>
    <font>
      <vertAlign val="superscript"/>
      <sz val="11"/>
      <name val="Calibri"/>
      <family val="2"/>
      <charset val="161"/>
    </font>
    <font>
      <b/>
      <sz val="11"/>
      <name val="Calibri"/>
      <family val="2"/>
      <charset val="161"/>
    </font>
    <font>
      <b/>
      <vertAlign val="subscript"/>
      <sz val="12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vertAlign val="subscript"/>
      <sz val="10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gradientFill degree="90">
        <stop position="0">
          <color rgb="FF00FF00"/>
        </stop>
        <stop position="1">
          <color rgb="FFFFFF00"/>
        </stop>
      </gradientFill>
    </fill>
    <fill>
      <gradientFill>
        <stop position="0">
          <color rgb="FF00FF00"/>
        </stop>
        <stop position="1">
          <color rgb="FFFFFF00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1" fontId="0" fillId="0" borderId="0" xfId="0" applyNumberFormat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/>
    <xf numFmtId="0" fontId="6" fillId="0" borderId="0" xfId="0" applyFont="1"/>
    <xf numFmtId="0" fontId="2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/>
    </xf>
    <xf numFmtId="0" fontId="4" fillId="5" borderId="0" xfId="0" applyFont="1" applyFill="1"/>
    <xf numFmtId="1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0" borderId="0" xfId="0" applyFont="1"/>
    <xf numFmtId="0" fontId="4" fillId="7" borderId="0" xfId="0" applyFont="1" applyFill="1"/>
    <xf numFmtId="0" fontId="4" fillId="6" borderId="0" xfId="0" applyFont="1" applyFill="1" applyAlignment="1">
      <alignment horizontal="left"/>
    </xf>
    <xf numFmtId="0" fontId="0" fillId="6" borderId="0" xfId="0" applyFill="1"/>
    <xf numFmtId="0" fontId="4" fillId="7" borderId="0" xfId="0" applyFont="1" applyFill="1" applyAlignment="1">
      <alignment vertical="center"/>
    </xf>
    <xf numFmtId="164" fontId="2" fillId="6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5" fillId="8" borderId="0" xfId="0" applyFont="1" applyFill="1"/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7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3" fillId="8" borderId="1" xfId="0" applyNumberFormat="1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165" fontId="2" fillId="10" borderId="1" xfId="0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3" xfId="0" applyFont="1" applyFill="1" applyBorder="1" applyAlignment="1">
      <alignment horizontal="left" vertical="center"/>
    </xf>
    <xf numFmtId="1" fontId="0" fillId="8" borderId="1" xfId="0" applyNumberForma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8" fillId="6" borderId="1" xfId="0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 vertical="center"/>
    </xf>
    <xf numFmtId="0" fontId="5" fillId="8" borderId="4" xfId="0" applyFont="1" applyFill="1" applyBorder="1"/>
    <xf numFmtId="0" fontId="5" fillId="8" borderId="5" xfId="0" applyFont="1" applyFill="1" applyBorder="1" applyAlignment="1">
      <alignment vertical="center"/>
    </xf>
    <xf numFmtId="0" fontId="5" fillId="6" borderId="4" xfId="0" applyFont="1" applyFill="1" applyBorder="1"/>
    <xf numFmtId="167" fontId="0" fillId="6" borderId="5" xfId="0" applyNumberFormat="1" applyFill="1" applyBorder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167" fontId="0" fillId="6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152400</xdr:rowOff>
    </xdr:from>
    <xdr:to>
      <xdr:col>10</xdr:col>
      <xdr:colOff>304800</xdr:colOff>
      <xdr:row>19</xdr:row>
      <xdr:rowOff>0</xdr:rowOff>
    </xdr:to>
    <xdr:sp macro="" textlink="">
      <xdr:nvSpPr>
        <xdr:cNvPr id="2" name="Object 1" hidden="1"/>
        <xdr:cNvSpPr>
          <a:spLocks noChangeArrowheads="1"/>
        </xdr:cNvSpPr>
      </xdr:nvSpPr>
      <xdr:spPr bwMode="auto">
        <a:xfrm>
          <a:off x="4076700" y="152400"/>
          <a:ext cx="4105275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514350</xdr:colOff>
      <xdr:row>0</xdr:row>
      <xdr:rowOff>152400</xdr:rowOff>
    </xdr:from>
    <xdr:to>
      <xdr:col>10</xdr:col>
      <xdr:colOff>304800</xdr:colOff>
      <xdr:row>19</xdr:row>
      <xdr:rowOff>0</xdr:rowOff>
    </xdr:to>
    <xdr:sp macro="" textlink="">
      <xdr:nvSpPr>
        <xdr:cNvPr id="3" name="Object 1" hidden="1"/>
        <xdr:cNvSpPr>
          <a:spLocks noChangeArrowheads="1"/>
        </xdr:cNvSpPr>
      </xdr:nvSpPr>
      <xdr:spPr bwMode="auto">
        <a:xfrm>
          <a:off x="4076700" y="152400"/>
          <a:ext cx="4105275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514350</xdr:colOff>
      <xdr:row>0</xdr:row>
      <xdr:rowOff>152400</xdr:rowOff>
    </xdr:from>
    <xdr:to>
      <xdr:col>10</xdr:col>
      <xdr:colOff>304800</xdr:colOff>
      <xdr:row>19</xdr:row>
      <xdr:rowOff>0</xdr:rowOff>
    </xdr:to>
    <xdr:sp macro="" textlink="">
      <xdr:nvSpPr>
        <xdr:cNvPr id="4" name="Object 1" hidden="1"/>
        <xdr:cNvSpPr>
          <a:spLocks noChangeArrowheads="1"/>
        </xdr:cNvSpPr>
      </xdr:nvSpPr>
      <xdr:spPr bwMode="auto">
        <a:xfrm>
          <a:off x="4076700" y="152400"/>
          <a:ext cx="4105275" cy="341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457200</xdr:colOff>
      <xdr:row>3</xdr:row>
      <xdr:rowOff>19050</xdr:rowOff>
    </xdr:from>
    <xdr:to>
      <xdr:col>12</xdr:col>
      <xdr:colOff>247650</xdr:colOff>
      <xdr:row>19</xdr:row>
      <xdr:rowOff>0</xdr:rowOff>
    </xdr:to>
    <xdr:sp macro="" textlink="">
      <xdr:nvSpPr>
        <xdr:cNvPr id="5" name="Object 1" hidden="1"/>
        <xdr:cNvSpPr>
          <a:spLocks noChangeArrowheads="1"/>
        </xdr:cNvSpPr>
      </xdr:nvSpPr>
      <xdr:spPr bwMode="auto">
        <a:xfrm>
          <a:off x="5762625" y="533400"/>
          <a:ext cx="358140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457200</xdr:colOff>
      <xdr:row>3</xdr:row>
      <xdr:rowOff>19050</xdr:rowOff>
    </xdr:from>
    <xdr:to>
      <xdr:col>12</xdr:col>
      <xdr:colOff>247650</xdr:colOff>
      <xdr:row>19</xdr:row>
      <xdr:rowOff>0</xdr:rowOff>
    </xdr:to>
    <xdr:sp macro="" textlink="">
      <xdr:nvSpPr>
        <xdr:cNvPr id="6" name="Object 1" hidden="1"/>
        <xdr:cNvSpPr>
          <a:spLocks noChangeArrowheads="1"/>
        </xdr:cNvSpPr>
      </xdr:nvSpPr>
      <xdr:spPr bwMode="auto">
        <a:xfrm>
          <a:off x="5762625" y="533400"/>
          <a:ext cx="358140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3</xdr:row>
          <xdr:rowOff>9525</xdr:rowOff>
        </xdr:from>
        <xdr:to>
          <xdr:col>9</xdr:col>
          <xdr:colOff>504825</xdr:colOff>
          <xdr:row>11</xdr:row>
          <xdr:rowOff>57150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6</xdr:row>
      <xdr:rowOff>0</xdr:rowOff>
    </xdr:from>
    <xdr:to>
      <xdr:col>18</xdr:col>
      <xdr:colOff>19050</xdr:colOff>
      <xdr:row>24</xdr:row>
      <xdr:rowOff>0</xdr:rowOff>
    </xdr:to>
    <xdr:sp macro="" textlink="">
      <xdr:nvSpPr>
        <xdr:cNvPr id="6145" name="Object 1" hidden="1"/>
        <xdr:cNvSpPr>
          <a:spLocks noChangeArrowheads="1"/>
        </xdr:cNvSpPr>
      </xdr:nvSpPr>
      <xdr:spPr bwMode="auto">
        <a:xfrm>
          <a:off x="4943475" y="1600200"/>
          <a:ext cx="6800850" cy="420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514350</xdr:colOff>
      <xdr:row>8</xdr:row>
      <xdr:rowOff>38100</xdr:rowOff>
    </xdr:from>
    <xdr:to>
      <xdr:col>12</xdr:col>
      <xdr:colOff>495300</xdr:colOff>
      <xdr:row>20</xdr:row>
      <xdr:rowOff>76200</xdr:rowOff>
    </xdr:to>
    <xdr:sp macro="" textlink="">
      <xdr:nvSpPr>
        <xdr:cNvPr id="6146" name="Object 4" hidden="1"/>
        <xdr:cNvSpPr>
          <a:spLocks noChangeArrowheads="1"/>
        </xdr:cNvSpPr>
      </xdr:nvSpPr>
      <xdr:spPr bwMode="auto">
        <a:xfrm>
          <a:off x="2619375" y="1962150"/>
          <a:ext cx="59436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514350</xdr:colOff>
      <xdr:row>8</xdr:row>
      <xdr:rowOff>38100</xdr:rowOff>
    </xdr:from>
    <xdr:to>
      <xdr:col>12</xdr:col>
      <xdr:colOff>495300</xdr:colOff>
      <xdr:row>20</xdr:row>
      <xdr:rowOff>76200</xdr:rowOff>
    </xdr:to>
    <xdr:sp macro="" textlink="">
      <xdr:nvSpPr>
        <xdr:cNvPr id="6148" name="Object 4" hidden="1"/>
        <xdr:cNvSpPr>
          <a:spLocks noChangeArrowheads="1"/>
        </xdr:cNvSpPr>
      </xdr:nvSpPr>
      <xdr:spPr bwMode="auto">
        <a:xfrm>
          <a:off x="2619375" y="1962150"/>
          <a:ext cx="59436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514350</xdr:colOff>
      <xdr:row>8</xdr:row>
      <xdr:rowOff>38100</xdr:rowOff>
    </xdr:from>
    <xdr:to>
      <xdr:col>12</xdr:col>
      <xdr:colOff>495300</xdr:colOff>
      <xdr:row>20</xdr:row>
      <xdr:rowOff>76200</xdr:rowOff>
    </xdr:to>
    <xdr:sp macro="" textlink="">
      <xdr:nvSpPr>
        <xdr:cNvPr id="6149" name="Object 4" hidden="1"/>
        <xdr:cNvSpPr>
          <a:spLocks noChangeArrowheads="1"/>
        </xdr:cNvSpPr>
      </xdr:nvSpPr>
      <xdr:spPr bwMode="auto">
        <a:xfrm>
          <a:off x="2619375" y="1962150"/>
          <a:ext cx="59436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514350</xdr:colOff>
      <xdr:row>8</xdr:row>
      <xdr:rowOff>38100</xdr:rowOff>
    </xdr:from>
    <xdr:to>
      <xdr:col>12</xdr:col>
      <xdr:colOff>495300</xdr:colOff>
      <xdr:row>20</xdr:row>
      <xdr:rowOff>76200</xdr:rowOff>
    </xdr:to>
    <xdr:sp macro="" textlink="">
      <xdr:nvSpPr>
        <xdr:cNvPr id="6150" name="Object 4" hidden="1"/>
        <xdr:cNvSpPr>
          <a:spLocks noChangeArrowheads="1"/>
        </xdr:cNvSpPr>
      </xdr:nvSpPr>
      <xdr:spPr bwMode="auto">
        <a:xfrm>
          <a:off x="2619375" y="1962150"/>
          <a:ext cx="59436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10</xdr:col>
          <xdr:colOff>323850</xdr:colOff>
          <xdr:row>17</xdr:row>
          <xdr:rowOff>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E24" sqref="E24"/>
    </sheetView>
  </sheetViews>
  <sheetFormatPr defaultRowHeight="12.75" x14ac:dyDescent="0.2"/>
  <cols>
    <col min="1" max="1" width="10.5703125" customWidth="1"/>
    <col min="2" max="2" width="15.7109375" customWidth="1"/>
    <col min="3" max="3" width="14" customWidth="1"/>
    <col min="4" max="4" width="7.140625" customWidth="1"/>
    <col min="5" max="7" width="12.85546875" customWidth="1"/>
  </cols>
  <sheetData>
    <row r="1" spans="1:11" ht="20.100000000000001" customHeight="1" x14ac:dyDescent="0.25">
      <c r="A1" s="22" t="s">
        <v>7</v>
      </c>
    </row>
    <row r="2" spans="1:11" ht="20.100000000000001" customHeight="1" x14ac:dyDescent="0.25">
      <c r="A2" s="22" t="s">
        <v>8</v>
      </c>
    </row>
    <row r="3" spans="1:11" ht="20.100000000000001" customHeight="1" x14ac:dyDescent="0.25">
      <c r="A3" s="22" t="s">
        <v>25</v>
      </c>
    </row>
    <row r="4" spans="1:11" ht="20.100000000000001" customHeight="1" x14ac:dyDescent="0.25">
      <c r="A4" s="22" t="s">
        <v>9</v>
      </c>
    </row>
    <row r="5" spans="1:11" ht="15" customHeight="1" x14ac:dyDescent="0.2"/>
    <row r="7" spans="1:11" ht="15" x14ac:dyDescent="0.25">
      <c r="A7" s="16" t="s">
        <v>10</v>
      </c>
      <c r="B7" s="16"/>
      <c r="D7" s="29" t="s">
        <v>1</v>
      </c>
      <c r="E7" s="30"/>
      <c r="F7" s="17" t="s">
        <v>2</v>
      </c>
      <c r="G7" s="18"/>
    </row>
    <row r="8" spans="1:11" x14ac:dyDescent="0.2">
      <c r="A8" s="15" t="s">
        <v>3</v>
      </c>
      <c r="B8" s="20">
        <v>0</v>
      </c>
      <c r="C8" s="10" t="s">
        <v>0</v>
      </c>
      <c r="D8" s="10"/>
      <c r="E8" s="10"/>
      <c r="F8" s="10"/>
      <c r="G8" s="6"/>
      <c r="H8" s="6"/>
    </row>
    <row r="9" spans="1:11" x14ac:dyDescent="0.2">
      <c r="A9" s="14"/>
      <c r="B9" s="14"/>
      <c r="C9" s="10"/>
      <c r="D9" s="10"/>
      <c r="E9" s="10"/>
      <c r="F9" s="10"/>
      <c r="G9" s="6"/>
      <c r="H9" s="6"/>
    </row>
    <row r="10" spans="1:11" ht="15" x14ac:dyDescent="0.25">
      <c r="A10" s="47"/>
      <c r="B10" s="11"/>
      <c r="C10" s="11"/>
      <c r="D10" s="10"/>
      <c r="E10" s="10"/>
      <c r="F10" s="10"/>
    </row>
    <row r="11" spans="1:11" ht="15.75" x14ac:dyDescent="0.2">
      <c r="A11" s="53" t="s">
        <v>4</v>
      </c>
      <c r="B11" s="10"/>
      <c r="C11" s="10"/>
      <c r="D11" s="10"/>
      <c r="E11" s="10"/>
      <c r="F11" s="10"/>
      <c r="J11" s="23"/>
      <c r="K11" s="23"/>
    </row>
    <row r="12" spans="1:11" ht="15.75" x14ac:dyDescent="0.25">
      <c r="A12" s="52" t="s">
        <v>26</v>
      </c>
      <c r="B12" s="51"/>
      <c r="C12" s="51"/>
      <c r="D12" s="10"/>
      <c r="E12" s="10"/>
      <c r="F12" s="10"/>
      <c r="J12" s="23"/>
      <c r="K12" s="23"/>
    </row>
    <row r="13" spans="1:11" ht="15" x14ac:dyDescent="0.2">
      <c r="A13" s="11"/>
      <c r="B13" s="10"/>
      <c r="C13" s="10"/>
      <c r="D13" s="10"/>
      <c r="E13" s="10"/>
      <c r="F13" s="10"/>
      <c r="J13" s="23"/>
      <c r="K13" s="23"/>
    </row>
    <row r="14" spans="1:11" ht="15" x14ac:dyDescent="0.2">
      <c r="A14" s="25" t="s">
        <v>3</v>
      </c>
      <c r="B14" s="24" t="s">
        <v>29</v>
      </c>
      <c r="D14" s="10"/>
      <c r="E14" s="10"/>
      <c r="F14" s="10"/>
      <c r="J14" s="23"/>
      <c r="K14" s="23"/>
    </row>
    <row r="15" spans="1:11" ht="15" x14ac:dyDescent="0.2">
      <c r="A15" s="25" t="s">
        <v>27</v>
      </c>
      <c r="B15" s="24" t="s">
        <v>30</v>
      </c>
      <c r="D15" s="10"/>
      <c r="E15" s="10"/>
      <c r="F15" s="10"/>
      <c r="J15" s="23"/>
      <c r="K15" s="23"/>
    </row>
    <row r="16" spans="1:11" ht="15" x14ac:dyDescent="0.2">
      <c r="A16" s="25" t="s">
        <v>28</v>
      </c>
      <c r="B16" s="24" t="s">
        <v>31</v>
      </c>
      <c r="D16" s="10"/>
      <c r="E16" s="10"/>
      <c r="F16" s="10"/>
      <c r="J16" s="23"/>
      <c r="K16" s="23"/>
    </row>
    <row r="17" spans="1:11" ht="15" x14ac:dyDescent="0.2">
      <c r="A17" s="10"/>
      <c r="B17" s="12"/>
      <c r="C17" s="13"/>
      <c r="D17" s="10"/>
      <c r="E17" s="10"/>
      <c r="F17" s="10"/>
      <c r="J17" s="23"/>
      <c r="K17" s="23"/>
    </row>
    <row r="18" spans="1:11" x14ac:dyDescent="0.2">
      <c r="A18" s="10"/>
      <c r="B18" s="12"/>
      <c r="C18" s="10"/>
      <c r="D18" s="10"/>
      <c r="E18" s="10"/>
      <c r="F18" s="10"/>
    </row>
    <row r="19" spans="1:11" ht="15.75" x14ac:dyDescent="0.2">
      <c r="A19" s="53" t="s">
        <v>5</v>
      </c>
      <c r="B19" s="10"/>
      <c r="C19" s="10"/>
      <c r="D19" s="10"/>
      <c r="E19" s="10"/>
      <c r="F19" s="10"/>
      <c r="G19" s="37" t="s">
        <v>0</v>
      </c>
    </row>
    <row r="20" spans="1:11" ht="18.75" x14ac:dyDescent="0.35">
      <c r="A20" s="90" t="s">
        <v>32</v>
      </c>
      <c r="B20" s="91"/>
      <c r="C20" s="55" t="s">
        <v>38</v>
      </c>
      <c r="D20" s="10"/>
      <c r="E20" s="10"/>
      <c r="F20" s="10"/>
      <c r="G20" s="37"/>
    </row>
    <row r="21" spans="1:11" x14ac:dyDescent="0.2">
      <c r="A21" s="10"/>
      <c r="B21" s="10"/>
      <c r="C21" s="37"/>
      <c r="F21" s="10"/>
      <c r="G21" s="37"/>
    </row>
    <row r="22" spans="1:11" ht="15" x14ac:dyDescent="0.25">
      <c r="A22" s="46" t="s">
        <v>3</v>
      </c>
      <c r="B22" s="85">
        <v>126.5</v>
      </c>
      <c r="C22" s="55" t="s">
        <v>38</v>
      </c>
      <c r="F22" s="10"/>
      <c r="G22" s="37"/>
    </row>
    <row r="23" spans="1:11" ht="17.25" x14ac:dyDescent="0.25">
      <c r="A23" s="46" t="s">
        <v>27</v>
      </c>
      <c r="B23" s="85">
        <v>0.23400000000000001</v>
      </c>
      <c r="C23" s="55" t="s">
        <v>68</v>
      </c>
      <c r="F23" s="10"/>
      <c r="G23" s="37"/>
    </row>
    <row r="24" spans="1:11" x14ac:dyDescent="0.2">
      <c r="A24" s="10"/>
      <c r="B24" s="10"/>
      <c r="C24" s="37"/>
      <c r="F24" s="10"/>
      <c r="G24" s="37"/>
    </row>
    <row r="25" spans="1:11" ht="15" x14ac:dyDescent="0.25">
      <c r="A25" s="45" t="s">
        <v>33</v>
      </c>
      <c r="B25" s="82">
        <v>9.4781711999999995E-4</v>
      </c>
      <c r="C25" s="55" t="s">
        <v>34</v>
      </c>
      <c r="G25" s="37" t="s">
        <v>0</v>
      </c>
    </row>
    <row r="26" spans="1:11" x14ac:dyDescent="0.2">
      <c r="A26" s="46" t="s">
        <v>35</v>
      </c>
      <c r="B26" s="56">
        <v>78.099999999999994</v>
      </c>
      <c r="C26" s="57" t="s">
        <v>36</v>
      </c>
      <c r="G26" s="37"/>
    </row>
    <row r="27" spans="1:11" x14ac:dyDescent="0.2">
      <c r="A27" s="83" t="s">
        <v>36</v>
      </c>
      <c r="B27" s="84">
        <v>2.2046226E-3</v>
      </c>
      <c r="C27" s="57" t="s">
        <v>37</v>
      </c>
      <c r="H27" s="37"/>
    </row>
    <row r="28" spans="1:11" x14ac:dyDescent="0.2">
      <c r="A28" s="80"/>
      <c r="B28" s="3"/>
      <c r="C28" s="81"/>
      <c r="H28" s="37"/>
    </row>
    <row r="29" spans="1:11" ht="18.75" x14ac:dyDescent="0.35">
      <c r="A29" s="86" t="s">
        <v>70</v>
      </c>
      <c r="B29" s="87"/>
      <c r="C29" s="54" t="s">
        <v>41</v>
      </c>
      <c r="H29" s="37"/>
    </row>
    <row r="30" spans="1:11" x14ac:dyDescent="0.2">
      <c r="G30" s="37" t="s">
        <v>0</v>
      </c>
    </row>
    <row r="31" spans="1:11" ht="15" x14ac:dyDescent="0.25">
      <c r="A31" s="95" t="s">
        <v>39</v>
      </c>
      <c r="B31" s="96">
        <f>+B22*$B$25/$B$26/$B$27</f>
        <v>0.69635353627508478</v>
      </c>
      <c r="C31" s="88" t="s">
        <v>41</v>
      </c>
      <c r="G31" s="37"/>
    </row>
    <row r="32" spans="1:11" ht="17.25" x14ac:dyDescent="0.25">
      <c r="A32" s="95" t="s">
        <v>40</v>
      </c>
      <c r="B32" s="96">
        <f>+B23*$B$25/$B$26/$B$27</f>
        <v>1.2881164228329633E-3</v>
      </c>
      <c r="C32" s="88" t="s">
        <v>69</v>
      </c>
      <c r="G32" s="37"/>
      <c r="I32" s="37" t="s">
        <v>0</v>
      </c>
    </row>
    <row r="33" spans="1:7" ht="15" x14ac:dyDescent="0.25">
      <c r="A33" s="59"/>
      <c r="B33" s="60"/>
      <c r="C33" s="61"/>
      <c r="G33" s="37"/>
    </row>
    <row r="34" spans="1:7" ht="18.75" x14ac:dyDescent="0.35">
      <c r="A34" s="92" t="s">
        <v>42</v>
      </c>
      <c r="B34" s="93"/>
      <c r="C34" s="88" t="s">
        <v>41</v>
      </c>
      <c r="G34" s="37"/>
    </row>
    <row r="35" spans="1:7" x14ac:dyDescent="0.2">
      <c r="D35" s="10"/>
      <c r="E35" s="10"/>
      <c r="F35" s="10"/>
    </row>
    <row r="36" spans="1:7" x14ac:dyDescent="0.2">
      <c r="A36" s="10"/>
      <c r="B36" s="10"/>
      <c r="C36" s="10"/>
    </row>
    <row r="37" spans="1:7" ht="15.75" x14ac:dyDescent="0.2">
      <c r="A37" s="53" t="s">
        <v>6</v>
      </c>
      <c r="B37" s="10"/>
      <c r="C37" s="10"/>
      <c r="D37" s="6"/>
      <c r="E37" s="6"/>
    </row>
    <row r="38" spans="1:7" ht="17.25" x14ac:dyDescent="0.25">
      <c r="A38" s="46" t="s">
        <v>43</v>
      </c>
      <c r="B38" s="89">
        <f>50+$B$8</f>
        <v>50</v>
      </c>
      <c r="C38" s="55" t="s">
        <v>44</v>
      </c>
      <c r="E38" s="50" t="s">
        <v>23</v>
      </c>
    </row>
    <row r="39" spans="1:7" ht="17.25" x14ac:dyDescent="0.25">
      <c r="A39" s="25" t="s">
        <v>43</v>
      </c>
      <c r="B39" s="65">
        <f>+(B38-32)/1.8</f>
        <v>10</v>
      </c>
      <c r="C39" s="54" t="s">
        <v>45</v>
      </c>
      <c r="E39" s="48" t="s">
        <v>24</v>
      </c>
      <c r="F39" s="54" t="s">
        <v>38</v>
      </c>
      <c r="G39" s="54" t="s">
        <v>41</v>
      </c>
    </row>
    <row r="40" spans="1:7" ht="15" x14ac:dyDescent="0.25">
      <c r="A40" s="25" t="s">
        <v>46</v>
      </c>
      <c r="B40" s="98">
        <f>+B31+B32*B39</f>
        <v>0.70923470050341442</v>
      </c>
      <c r="C40" s="88" t="s">
        <v>41</v>
      </c>
      <c r="E40" s="62">
        <f>+B39</f>
        <v>10</v>
      </c>
      <c r="F40" s="49">
        <f>+B22+B23*E40</f>
        <v>128.84</v>
      </c>
      <c r="G40" s="58">
        <f>+F40*B25/B26/B27</f>
        <v>0.70923470050341453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activeCell="M7" sqref="M7"/>
    </sheetView>
  </sheetViews>
  <sheetFormatPr defaultRowHeight="12.75" x14ac:dyDescent="0.2"/>
  <cols>
    <col min="1" max="1" width="19.5703125" customWidth="1"/>
    <col min="2" max="2" width="15" customWidth="1"/>
    <col min="3" max="3" width="10.140625" customWidth="1"/>
    <col min="4" max="4" width="12.5703125" customWidth="1"/>
    <col min="5" max="5" width="16.28515625" customWidth="1"/>
    <col min="6" max="6" width="9.85546875" customWidth="1"/>
    <col min="7" max="7" width="11.140625" customWidth="1"/>
    <col min="12" max="12" width="12.42578125" bestFit="1" customWidth="1"/>
  </cols>
  <sheetData>
    <row r="1" spans="1:9" ht="15" x14ac:dyDescent="0.25">
      <c r="A1" s="16" t="s">
        <v>10</v>
      </c>
      <c r="B1" s="19"/>
      <c r="E1" s="29" t="s">
        <v>1</v>
      </c>
      <c r="F1" s="38"/>
      <c r="G1" s="39" t="s">
        <v>2</v>
      </c>
      <c r="H1" s="40"/>
      <c r="I1" s="41"/>
    </row>
    <row r="2" spans="1:9" x14ac:dyDescent="0.2">
      <c r="A2" s="9" t="s">
        <v>3</v>
      </c>
      <c r="B2" s="8">
        <v>0</v>
      </c>
      <c r="E2" s="5"/>
      <c r="F2" s="6"/>
      <c r="G2" s="5"/>
      <c r="H2" s="6"/>
    </row>
    <row r="3" spans="1:9" x14ac:dyDescent="0.2">
      <c r="A3" s="6"/>
      <c r="B3" s="7"/>
      <c r="F3" s="6"/>
      <c r="H3" s="6"/>
    </row>
    <row r="4" spans="1:9" x14ac:dyDescent="0.2">
      <c r="A4" s="25" t="s">
        <v>48</v>
      </c>
      <c r="B4" s="73">
        <v>2000</v>
      </c>
    </row>
    <row r="5" spans="1:9" x14ac:dyDescent="0.2">
      <c r="A5" s="25" t="s">
        <v>50</v>
      </c>
      <c r="B5" s="75">
        <v>0.5</v>
      </c>
    </row>
    <row r="6" spans="1:9" ht="28.5" customHeight="1" x14ac:dyDescent="0.2">
      <c r="A6" s="44" t="s">
        <v>51</v>
      </c>
      <c r="B6" s="66">
        <f>1000+3*B2</f>
        <v>1000</v>
      </c>
    </row>
    <row r="7" spans="1:9" ht="37.5" customHeight="1" x14ac:dyDescent="0.2">
      <c r="A7" s="44" t="s">
        <v>52</v>
      </c>
      <c r="B7" s="94">
        <v>0.9</v>
      </c>
    </row>
    <row r="8" spans="1:9" ht="28.5" customHeight="1" x14ac:dyDescent="0.2">
      <c r="A8" s="67" t="s">
        <v>53</v>
      </c>
      <c r="B8" s="74">
        <f>(80-B2/2)/100</f>
        <v>0.8</v>
      </c>
    </row>
    <row r="9" spans="1:9" ht="28.5" customHeight="1" x14ac:dyDescent="0.2">
      <c r="B9" s="2"/>
      <c r="C9" s="2"/>
      <c r="D9" s="2"/>
    </row>
    <row r="10" spans="1:9" x14ac:dyDescent="0.2">
      <c r="B10" s="2"/>
      <c r="C10" s="2"/>
      <c r="D10" s="2"/>
    </row>
    <row r="11" spans="1:9" x14ac:dyDescent="0.2">
      <c r="B11" s="2"/>
      <c r="C11" s="2"/>
      <c r="D11" s="2"/>
    </row>
    <row r="12" spans="1:9" x14ac:dyDescent="0.2">
      <c r="B12" s="2"/>
      <c r="C12" s="2"/>
      <c r="D12" s="2"/>
    </row>
    <row r="13" spans="1:9" x14ac:dyDescent="0.2">
      <c r="C13" s="2"/>
      <c r="D13" s="2"/>
    </row>
    <row r="14" spans="1:9" ht="25.5" x14ac:dyDescent="0.2">
      <c r="A14" s="33" t="s">
        <v>16</v>
      </c>
      <c r="B14" s="97" t="s">
        <v>17</v>
      </c>
      <c r="C14" s="97"/>
      <c r="D14" s="34" t="s">
        <v>18</v>
      </c>
      <c r="E14" s="35" t="s">
        <v>22</v>
      </c>
      <c r="F14" s="78" t="s">
        <v>19</v>
      </c>
    </row>
    <row r="15" spans="1:9" ht="38.25" x14ac:dyDescent="0.2">
      <c r="A15" s="33" t="s">
        <v>67</v>
      </c>
      <c r="B15" s="97" t="s">
        <v>54</v>
      </c>
      <c r="C15" s="97"/>
      <c r="D15" s="36">
        <v>2</v>
      </c>
      <c r="E15" s="35" t="s">
        <v>59</v>
      </c>
      <c r="F15" s="78">
        <v>0</v>
      </c>
    </row>
    <row r="16" spans="1:9" x14ac:dyDescent="0.2">
      <c r="A16" s="33" t="s">
        <v>20</v>
      </c>
      <c r="B16" s="97" t="s">
        <v>55</v>
      </c>
      <c r="C16" s="97"/>
      <c r="D16" s="36">
        <v>2</v>
      </c>
      <c r="E16" s="36"/>
      <c r="F16" s="78">
        <v>2</v>
      </c>
    </row>
    <row r="17" spans="1:8" x14ac:dyDescent="0.2">
      <c r="A17" s="33" t="s">
        <v>49</v>
      </c>
      <c r="B17" s="97" t="s">
        <v>56</v>
      </c>
      <c r="C17" s="97"/>
      <c r="D17" s="36">
        <v>2</v>
      </c>
      <c r="E17" s="68" t="s">
        <v>0</v>
      </c>
      <c r="F17" s="78">
        <v>3</v>
      </c>
    </row>
    <row r="18" spans="1:8" ht="25.5" x14ac:dyDescent="0.2">
      <c r="A18" s="33" t="s">
        <v>21</v>
      </c>
      <c r="B18" s="97" t="s">
        <v>57</v>
      </c>
      <c r="C18" s="97"/>
      <c r="D18" s="36">
        <v>1</v>
      </c>
      <c r="E18" s="35" t="s">
        <v>58</v>
      </c>
      <c r="F18" s="78">
        <v>2</v>
      </c>
    </row>
    <row r="19" spans="1:8" x14ac:dyDescent="0.2">
      <c r="A19" s="72"/>
      <c r="B19" s="70"/>
      <c r="C19" s="70"/>
      <c r="D19" s="70"/>
      <c r="E19" s="71"/>
      <c r="F19" s="71"/>
      <c r="G19" s="69"/>
    </row>
    <row r="21" spans="1:8" ht="14.25" x14ac:dyDescent="0.25">
      <c r="A21" s="79" t="s">
        <v>60</v>
      </c>
      <c r="B21" s="76">
        <f>+$B$4+$B$27</f>
        <v>6000.0000000000009</v>
      </c>
      <c r="D21" s="37"/>
    </row>
    <row r="22" spans="1:8" ht="14.25" x14ac:dyDescent="0.25">
      <c r="A22" s="79" t="s">
        <v>61</v>
      </c>
      <c r="B22" s="77">
        <f>+($B$4*$B$5+$B$27*$B$25)/$B$21</f>
        <v>0.23333333333333331</v>
      </c>
      <c r="D22" s="37"/>
      <c r="H22" s="37"/>
    </row>
    <row r="23" spans="1:8" ht="14.25" x14ac:dyDescent="0.25">
      <c r="A23" s="79" t="s">
        <v>62</v>
      </c>
      <c r="B23" s="77">
        <f>+$B$7*$B$4*$B$5/$B$6</f>
        <v>0.9</v>
      </c>
      <c r="D23" s="37"/>
      <c r="H23" s="37"/>
    </row>
    <row r="24" spans="1:8" ht="14.25" x14ac:dyDescent="0.25">
      <c r="A24" s="79" t="s">
        <v>63</v>
      </c>
      <c r="B24" s="76">
        <f>+$B$26/(1-$B$8)</f>
        <v>5000.0000000000009</v>
      </c>
      <c r="D24" s="37"/>
      <c r="H24" s="37"/>
    </row>
    <row r="25" spans="1:8" ht="14.25" x14ac:dyDescent="0.25">
      <c r="A25" s="79" t="s">
        <v>64</v>
      </c>
      <c r="B25" s="77">
        <f>+($B$4*$B$5-$B$6*$B$23)/$B$26</f>
        <v>0.1</v>
      </c>
      <c r="D25" s="37"/>
      <c r="H25" s="37"/>
    </row>
    <row r="26" spans="1:8" ht="14.25" x14ac:dyDescent="0.25">
      <c r="A26" s="79" t="s">
        <v>65</v>
      </c>
      <c r="B26" s="76">
        <f>+$B$4-$B$6</f>
        <v>1000</v>
      </c>
      <c r="D26" s="37"/>
      <c r="H26" s="37"/>
    </row>
    <row r="27" spans="1:8" ht="14.25" x14ac:dyDescent="0.25">
      <c r="A27" s="79" t="s">
        <v>66</v>
      </c>
      <c r="B27" s="76">
        <f>+$B$24-$B$26</f>
        <v>4000.0000000000009</v>
      </c>
      <c r="D27" s="37"/>
    </row>
  </sheetData>
  <mergeCells count="5">
    <mergeCell ref="B14:C14"/>
    <mergeCell ref="B15:C15"/>
    <mergeCell ref="B16:C16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7172" r:id="rId4">
          <objectPr defaultSize="0" autoPict="0" r:id="rId5">
            <anchor moveWithCells="1" sizeWithCells="1">
              <from>
                <xdr:col>2</xdr:col>
                <xdr:colOff>447675</xdr:colOff>
                <xdr:row>3</xdr:row>
                <xdr:rowOff>9525</xdr:rowOff>
              </from>
              <to>
                <xdr:col>9</xdr:col>
                <xdr:colOff>504825</xdr:colOff>
                <xdr:row>11</xdr:row>
                <xdr:rowOff>57150</xdr:rowOff>
              </to>
            </anchor>
          </objectPr>
        </oleObject>
      </mc:Choice>
      <mc:Fallback>
        <oleObject progId="Visio.Drawing.11" shapeId="717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0"/>
  <sheetViews>
    <sheetView workbookViewId="0">
      <selection activeCell="L16" sqref="L16"/>
    </sheetView>
  </sheetViews>
  <sheetFormatPr defaultRowHeight="12.75" x14ac:dyDescent="0.2"/>
  <cols>
    <col min="1" max="1" width="10.28515625" customWidth="1"/>
    <col min="2" max="2" width="11" customWidth="1"/>
    <col min="3" max="3" width="10.28515625" customWidth="1"/>
    <col min="4" max="4" width="12.140625" customWidth="1"/>
    <col min="5" max="5" width="11.42578125" customWidth="1"/>
    <col min="6" max="6" width="11" customWidth="1"/>
  </cols>
  <sheetData>
    <row r="1" spans="1:16" ht="15" x14ac:dyDescent="0.25">
      <c r="A1" s="16" t="s">
        <v>10</v>
      </c>
      <c r="B1" s="16"/>
      <c r="D1" s="29" t="s">
        <v>1</v>
      </c>
      <c r="E1" s="30"/>
      <c r="G1" s="17" t="s">
        <v>2</v>
      </c>
      <c r="H1" s="18"/>
    </row>
    <row r="2" spans="1:16" x14ac:dyDescent="0.2">
      <c r="A2" s="9" t="s">
        <v>3</v>
      </c>
      <c r="B2" s="8">
        <v>0</v>
      </c>
    </row>
    <row r="3" spans="1:16" x14ac:dyDescent="0.2">
      <c r="A3" s="21"/>
      <c r="B3" s="5"/>
      <c r="C3" s="6"/>
      <c r="D3" s="5"/>
      <c r="E3" s="5"/>
    </row>
    <row r="4" spans="1:16" x14ac:dyDescent="0.2">
      <c r="B4" s="5"/>
      <c r="C4" s="6"/>
      <c r="D4" s="5"/>
      <c r="E4" s="5"/>
    </row>
    <row r="6" spans="1:16" x14ac:dyDescent="0.2">
      <c r="B6" s="7"/>
      <c r="C6" s="6"/>
      <c r="D6" s="7"/>
      <c r="E6" s="7"/>
    </row>
    <row r="7" spans="1:16" x14ac:dyDescent="0.2">
      <c r="A7" s="1"/>
      <c r="B7" s="1"/>
      <c r="C7" s="3"/>
      <c r="D7" s="3"/>
      <c r="E7" s="3"/>
    </row>
    <row r="8" spans="1:16" x14ac:dyDescent="0.2">
      <c r="A8" s="1"/>
      <c r="B8" s="1"/>
      <c r="C8" s="3"/>
      <c r="D8" s="3"/>
      <c r="E8" s="3"/>
    </row>
    <row r="9" spans="1:16" x14ac:dyDescent="0.2">
      <c r="A9" s="1"/>
      <c r="B9" s="1"/>
      <c r="C9" s="3"/>
      <c r="D9" s="3"/>
      <c r="E9" s="3"/>
    </row>
    <row r="10" spans="1:16" x14ac:dyDescent="0.2">
      <c r="A10" s="26"/>
      <c r="B10" s="1"/>
      <c r="C10" s="3"/>
      <c r="D10" s="3"/>
      <c r="E10" s="3"/>
      <c r="P10" s="6"/>
    </row>
    <row r="11" spans="1:16" x14ac:dyDescent="0.2">
      <c r="A11" s="1"/>
      <c r="B11" s="3"/>
      <c r="C11" s="3"/>
      <c r="D11" s="3"/>
      <c r="E11" s="3"/>
    </row>
    <row r="12" spans="1:16" x14ac:dyDescent="0.2">
      <c r="A12" s="1"/>
      <c r="B12" s="1"/>
      <c r="C12" s="3"/>
      <c r="D12" s="3"/>
      <c r="E12" s="3"/>
    </row>
    <row r="13" spans="1:16" x14ac:dyDescent="0.2">
      <c r="A13" s="1"/>
      <c r="B13" s="1"/>
      <c r="C13" s="3"/>
      <c r="D13" s="3"/>
      <c r="E13" s="3"/>
    </row>
    <row r="14" spans="1:16" x14ac:dyDescent="0.2">
      <c r="A14" s="1"/>
      <c r="B14" s="1"/>
      <c r="C14" s="3"/>
      <c r="D14" s="3"/>
      <c r="E14" s="3"/>
    </row>
    <row r="15" spans="1:16" x14ac:dyDescent="0.2">
      <c r="A15" s="26"/>
      <c r="B15" s="1"/>
      <c r="C15" s="3"/>
      <c r="D15" s="3"/>
      <c r="E15" s="3"/>
    </row>
    <row r="16" spans="1:16" x14ac:dyDescent="0.2">
      <c r="A16" s="1"/>
      <c r="B16" s="3"/>
      <c r="C16" s="3"/>
      <c r="D16" s="3"/>
      <c r="E16" s="3"/>
    </row>
    <row r="17" spans="1:7" x14ac:dyDescent="0.2">
      <c r="A17" s="1"/>
      <c r="B17" s="1"/>
      <c r="C17" s="3"/>
      <c r="D17" s="3"/>
      <c r="E17" s="3"/>
    </row>
    <row r="18" spans="1:7" x14ac:dyDescent="0.2">
      <c r="A18" s="1"/>
      <c r="B18" s="1"/>
      <c r="C18" s="3"/>
      <c r="D18" s="3"/>
      <c r="E18" s="4"/>
    </row>
    <row r="19" spans="1:7" ht="20.100000000000001" customHeight="1" x14ac:dyDescent="0.2">
      <c r="A19" s="27" t="s">
        <v>14</v>
      </c>
      <c r="B19" s="27" t="s">
        <v>15</v>
      </c>
      <c r="C19" s="27" t="s">
        <v>11</v>
      </c>
      <c r="D19" s="28" t="s">
        <v>12</v>
      </c>
      <c r="E19" s="27" t="s">
        <v>13</v>
      </c>
      <c r="F19" s="27" t="s">
        <v>47</v>
      </c>
    </row>
    <row r="20" spans="1:7" ht="20.100000000000001" customHeight="1" x14ac:dyDescent="0.2">
      <c r="A20" s="31">
        <v>1</v>
      </c>
      <c r="B20" s="43">
        <f>+(B23*D23+B24*D24)/D20</f>
        <v>1600</v>
      </c>
      <c r="C20" s="63">
        <v>0.2</v>
      </c>
      <c r="D20" s="63">
        <v>0.2</v>
      </c>
      <c r="E20" s="63">
        <v>0.3</v>
      </c>
      <c r="F20" s="63">
        <f>1-C20-D20-E20</f>
        <v>0.3000000000000001</v>
      </c>
      <c r="G20" s="32">
        <f>+SUM(C20:F20)</f>
        <v>1</v>
      </c>
    </row>
    <row r="21" spans="1:7" ht="20.100000000000001" customHeight="1" x14ac:dyDescent="0.2">
      <c r="A21" s="31">
        <v>2</v>
      </c>
      <c r="B21" s="43">
        <f>+B20-B23-B24</f>
        <v>700</v>
      </c>
      <c r="C21" s="63">
        <v>0.3</v>
      </c>
      <c r="D21" s="63">
        <v>0</v>
      </c>
      <c r="E21" s="63">
        <v>0.2</v>
      </c>
      <c r="F21" s="63">
        <v>0.5</v>
      </c>
      <c r="G21" s="32">
        <f t="shared" ref="G21:G24" si="0">+SUM(C21:F21)</f>
        <v>1</v>
      </c>
    </row>
    <row r="22" spans="1:7" ht="20.100000000000001" customHeight="1" x14ac:dyDescent="0.2">
      <c r="A22" s="31">
        <v>3</v>
      </c>
      <c r="B22" s="43">
        <f>+B20-B21</f>
        <v>900</v>
      </c>
      <c r="C22" s="42">
        <f>+B23*C23/B22</f>
        <v>0.12222222222222223</v>
      </c>
      <c r="D22" s="42">
        <f>+B20*D20/B22</f>
        <v>0.35555555555555557</v>
      </c>
      <c r="E22" s="42">
        <f>1-C22-D22-F22</f>
        <v>0.37777777777777755</v>
      </c>
      <c r="F22" s="42">
        <f>+B23*F23/B22</f>
        <v>0.14444444444444463</v>
      </c>
      <c r="G22" s="32">
        <f t="shared" si="0"/>
        <v>1</v>
      </c>
    </row>
    <row r="23" spans="1:7" ht="20.100000000000001" customHeight="1" x14ac:dyDescent="0.2">
      <c r="A23" s="31">
        <v>4</v>
      </c>
      <c r="B23" s="64">
        <v>400</v>
      </c>
      <c r="C23" s="42">
        <f>+(B20*C20-B21*C21)/B23</f>
        <v>0.27500000000000002</v>
      </c>
      <c r="D23" s="63">
        <v>0.05</v>
      </c>
      <c r="E23" s="42">
        <f>1-C23-D23-F23</f>
        <v>0.34999999999999953</v>
      </c>
      <c r="F23" s="42">
        <f>+(B20*F20-B21*F21)/B23</f>
        <v>0.3250000000000004</v>
      </c>
      <c r="G23" s="32">
        <f t="shared" si="0"/>
        <v>1</v>
      </c>
    </row>
    <row r="24" spans="1:7" ht="20.100000000000001" customHeight="1" x14ac:dyDescent="0.2">
      <c r="A24" s="31">
        <v>5</v>
      </c>
      <c r="B24" s="66">
        <f>500+5*B2</f>
        <v>500</v>
      </c>
      <c r="C24" s="63">
        <v>0</v>
      </c>
      <c r="D24" s="63">
        <v>0.6</v>
      </c>
      <c r="E24" s="63">
        <v>0.4</v>
      </c>
      <c r="F24" s="63">
        <v>0</v>
      </c>
      <c r="G24" s="32">
        <f t="shared" si="0"/>
        <v>1</v>
      </c>
    </row>
    <row r="25" spans="1:7" x14ac:dyDescent="0.2">
      <c r="A25" s="1"/>
      <c r="B25" s="3"/>
      <c r="C25" s="3"/>
      <c r="D25" s="3"/>
    </row>
    <row r="26" spans="1:7" x14ac:dyDescent="0.2">
      <c r="A26" s="1"/>
      <c r="B26" s="3"/>
      <c r="C26" s="3"/>
      <c r="D26" s="3"/>
    </row>
    <row r="27" spans="1:7" x14ac:dyDescent="0.2">
      <c r="A27" s="1"/>
      <c r="B27" s="1"/>
      <c r="C27" s="3"/>
      <c r="D27" s="3"/>
    </row>
    <row r="28" spans="1:7" x14ac:dyDescent="0.2">
      <c r="A28" s="1"/>
      <c r="B28" s="1"/>
      <c r="C28" s="3"/>
      <c r="D28" s="3"/>
      <c r="E28" s="4"/>
    </row>
    <row r="29" spans="1:7" x14ac:dyDescent="0.2">
      <c r="A29" s="1"/>
      <c r="B29" s="1"/>
      <c r="C29" s="3"/>
      <c r="D29" s="3"/>
      <c r="E29" s="4"/>
    </row>
    <row r="30" spans="1:7" x14ac:dyDescent="0.2">
      <c r="A30" s="26"/>
      <c r="B30" s="1"/>
      <c r="C30" s="3"/>
      <c r="D30" s="3"/>
      <c r="E30" s="4"/>
    </row>
    <row r="31" spans="1:7" x14ac:dyDescent="0.2">
      <c r="A31" s="1"/>
      <c r="B31" s="3"/>
      <c r="C31" s="3"/>
      <c r="D31" s="3"/>
      <c r="E31" s="3"/>
    </row>
    <row r="32" spans="1:7" x14ac:dyDescent="0.2">
      <c r="A32" s="1"/>
      <c r="B32" s="1"/>
      <c r="C32" s="3"/>
      <c r="D32" s="3"/>
      <c r="E32" s="3"/>
    </row>
    <row r="33" spans="1:5" x14ac:dyDescent="0.2">
      <c r="A33" s="1"/>
      <c r="B33" s="1"/>
      <c r="C33" s="3"/>
      <c r="D33" s="3"/>
      <c r="E33" s="3"/>
    </row>
    <row r="34" spans="1:5" x14ac:dyDescent="0.2">
      <c r="A34" s="1"/>
      <c r="B34" s="1"/>
      <c r="C34" s="3"/>
      <c r="D34" s="3"/>
      <c r="E34" s="3"/>
    </row>
    <row r="35" spans="1:5" x14ac:dyDescent="0.2">
      <c r="A35" s="1"/>
      <c r="B35" s="1"/>
      <c r="C35" s="3"/>
      <c r="D35" s="3"/>
      <c r="E35" s="3"/>
    </row>
    <row r="36" spans="1:5" x14ac:dyDescent="0.2">
      <c r="A36" s="1"/>
      <c r="B36" s="1"/>
      <c r="C36" s="3"/>
      <c r="D36" s="1"/>
      <c r="E36" s="1"/>
    </row>
    <row r="37" spans="1:5" x14ac:dyDescent="0.2">
      <c r="A37" s="1"/>
      <c r="B37" s="1"/>
      <c r="C37" s="3"/>
      <c r="D37" s="1"/>
      <c r="E37" s="1"/>
    </row>
    <row r="38" spans="1:5" x14ac:dyDescent="0.2">
      <c r="A38" s="1"/>
      <c r="B38" s="1"/>
      <c r="C38" s="3"/>
      <c r="D38" s="1"/>
      <c r="E38" s="1"/>
    </row>
    <row r="39" spans="1:5" x14ac:dyDescent="0.2">
      <c r="A39" s="1"/>
      <c r="B39" s="1"/>
      <c r="C39" s="3"/>
      <c r="D39" s="1"/>
      <c r="E39" s="1"/>
    </row>
    <row r="40" spans="1:5" x14ac:dyDescent="0.2">
      <c r="A40" s="1"/>
      <c r="B40" s="1"/>
      <c r="C40" s="3"/>
      <c r="D40" s="1"/>
      <c r="E40" s="1"/>
    </row>
  </sheetData>
  <phoneticPr fontId="1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1" shapeId="6153" r:id="rId4">
          <objectPr defaultSize="0" autoPict="0" r:id="rId5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10</xdr:col>
                <xdr:colOff>323850</xdr:colOff>
                <xdr:row>17</xdr:row>
                <xdr:rowOff>0</xdr:rowOff>
              </to>
            </anchor>
          </objectPr>
        </oleObject>
      </mc:Choice>
      <mc:Fallback>
        <oleObject progId="Visio.Drawing.11" shapeId="61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ΑΣΚΗΣΗ 1</vt:lpstr>
      <vt:lpstr>ΑΣΚΗΣΗ 2</vt:lpstr>
      <vt:lpstr>ΑΣΚΗΣΗ 3</vt:lpstr>
      <vt:lpstr>'ΑΣΚΗΣΗ 3'!Print_Area</vt:lpstr>
    </vt:vector>
  </TitlesOfParts>
  <Company>NTUA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ΕΧΜ 2324 A ΣΕΙΡΑ ΑΣΚΗΣΕΩΝ</dc:title>
  <dc:creator>ST</dc:creator>
  <cp:lastModifiedBy>ST</cp:lastModifiedBy>
  <cp:lastPrinted>2023-10-30T10:41:07Z</cp:lastPrinted>
  <dcterms:created xsi:type="dcterms:W3CDTF">2018-10-29T16:58:29Z</dcterms:created>
  <dcterms:modified xsi:type="dcterms:W3CDTF">2023-11-20T06:39:50Z</dcterms:modified>
</cp:coreProperties>
</file>