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E:\2022-23_ΕΧΜ_Isozigia\2024-25\xrisima arxeia\ΑΣΚΗΣΕΙΣ και ΥΠΟΛΟΓΙΣΤΙΚΑ\2024-2025\"/>
    </mc:Choice>
  </mc:AlternateContent>
  <xr:revisionPtr revIDLastSave="0" documentId="8_{0D401B53-A2DD-46E7-80A9-62FF1EC63DE4}" xr6:coauthVersionLast="47" xr6:coauthVersionMax="47" xr10:uidLastSave="{00000000-0000-0000-0000-000000000000}"/>
  <bookViews>
    <workbookView xWindow="-108" yWindow="-108" windowWidth="23256" windowHeight="12456" xr2:uid="{05E139BD-2913-47A4-B3D2-B0EBC831C705}"/>
  </bookViews>
  <sheets>
    <sheet name="ΑΣΚΗΣΗ 1 " sheetId="4" r:id="rId1"/>
    <sheet name="ΑΣΚΗΣΗ 2" sheetId="3" r:id="rId2"/>
    <sheet name="ΑΣΚΗΣΗ 3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8" i="4" l="1"/>
  <c r="B27" i="4"/>
  <c r="B26" i="4"/>
  <c r="B19" i="4"/>
  <c r="F28" i="4" s="1"/>
  <c r="G28" i="4"/>
  <c r="B21" i="4" l="1"/>
  <c r="B22" i="4" s="1"/>
  <c r="B3" i="3"/>
  <c r="B14" i="3" s="1"/>
  <c r="B4" i="1"/>
  <c r="B16" i="1" s="1"/>
  <c r="B12" i="1"/>
  <c r="B17" i="1" s="1"/>
  <c r="B23" i="1" s="1"/>
  <c r="B24" i="1" s="1"/>
  <c r="B8" i="1"/>
  <c r="B9" i="1" s="1"/>
  <c r="B13" i="1" s="1"/>
  <c r="H28" i="4" l="1"/>
  <c r="B25" i="1"/>
  <c r="B11" i="3"/>
  <c r="B12" i="3" s="1"/>
  <c r="B11" i="1"/>
  <c r="B15" i="1" s="1"/>
  <c r="B27" i="1" s="1"/>
  <c r="B18" i="1"/>
  <c r="B19" i="1" s="1"/>
  <c r="B20" i="1" s="1"/>
  <c r="B10" i="1"/>
  <c r="B14" i="1" s="1"/>
  <c r="B21" i="1" l="1"/>
  <c r="B26" i="1"/>
  <c r="B20" i="3"/>
  <c r="B15" i="3"/>
  <c r="B16" i="3" s="1"/>
  <c r="B28" i="1"/>
  <c r="B32" i="1" s="1"/>
  <c r="B33" i="1" s="1"/>
  <c r="B22" i="1"/>
  <c r="B29" i="1" l="1"/>
  <c r="B30" i="1"/>
  <c r="B34" i="1" s="1"/>
  <c r="B31" i="1"/>
  <c r="B35" i="1" s="1"/>
</calcChain>
</file>

<file path=xl/sharedStrings.xml><?xml version="1.0" encoding="utf-8"?>
<sst xmlns="http://schemas.openxmlformats.org/spreadsheetml/2006/main" count="93" uniqueCount="85">
  <si>
    <t>a</t>
  </si>
  <si>
    <t>Παράμετρος a</t>
  </si>
  <si>
    <t>Δεδομένα</t>
  </si>
  <si>
    <t>ΣΥΝΟΛΟ</t>
  </si>
  <si>
    <t>ΔΙΕΡΓΑΣΙΑ</t>
  </si>
  <si>
    <t>(Splitter - ΑΠΟΡΡΙΨΗ)</t>
  </si>
  <si>
    <t>ΣΧΟΛΗ ΧΗΜΙΚΩΝ ΜΗΧΑΝΙΚΩΝ</t>
  </si>
  <si>
    <t>ΕΙΣΑΓΩΓΗ ΣΤΗ ΧΗΜΙΚΗ ΜΗΧΑΝΙΚΗ</t>
  </si>
  <si>
    <t>1η ΣΕΙΡΑ ΑΣΚΗΣΕΩΝ</t>
  </si>
  <si>
    <t>ΠΑΡΑΜΕΤΡΟΣ</t>
  </si>
  <si>
    <t>ΔΕΔΟΜΕΝΑ</t>
  </si>
  <si>
    <t>ΑΠΟΤΕΛΕΣΜΑΤΑ</t>
  </si>
  <si>
    <t xml:space="preserve"> </t>
  </si>
  <si>
    <t>(α)</t>
  </si>
  <si>
    <t>A</t>
  </si>
  <si>
    <r>
      <t>g/cm</t>
    </r>
    <r>
      <rPr>
        <b/>
        <vertAlign val="superscript"/>
        <sz val="10"/>
        <rFont val="Arial"/>
        <family val="2"/>
        <charset val="161"/>
      </rPr>
      <t>3</t>
    </r>
  </si>
  <si>
    <t>B</t>
  </si>
  <si>
    <t>C</t>
  </si>
  <si>
    <t>(β)</t>
  </si>
  <si>
    <r>
      <t>lb</t>
    </r>
    <r>
      <rPr>
        <vertAlign val="subscript"/>
        <sz val="11"/>
        <rFont val="Calibri"/>
        <family val="2"/>
        <charset val="161"/>
      </rPr>
      <t>m</t>
    </r>
    <r>
      <rPr>
        <sz val="11"/>
        <rFont val="Calibri"/>
        <family val="2"/>
        <charset val="161"/>
      </rPr>
      <t>/ft</t>
    </r>
    <r>
      <rPr>
        <vertAlign val="superscript"/>
        <sz val="11"/>
        <rFont val="Calibri"/>
        <family val="2"/>
        <charset val="161"/>
      </rPr>
      <t>3</t>
    </r>
    <r>
      <rPr>
        <sz val="11"/>
        <rFont val="Calibri"/>
        <family val="2"/>
        <charset val="161"/>
      </rPr>
      <t xml:space="preserve"> </t>
    </r>
  </si>
  <si>
    <t>P (atm)</t>
  </si>
  <si>
    <t>atm</t>
  </si>
  <si>
    <t>(γ)</t>
  </si>
  <si>
    <t>Έλεγχος</t>
  </si>
  <si>
    <r>
      <t>T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C)</t>
    </r>
  </si>
  <si>
    <t>ΑΚΑΔ. ΕΤΟΣ 2024-25</t>
  </si>
  <si>
    <t>ρ =(62.428+0.00025Τ)exp(0.000067P)</t>
  </si>
  <si>
    <t>1/psi</t>
  </si>
  <si>
    <t>P (psi)</t>
  </si>
  <si>
    <r>
      <t>ρ (lbm/ft</t>
    </r>
    <r>
      <rPr>
        <vertAlign val="superscript"/>
        <sz val="10"/>
        <rFont val="Arial"/>
        <family val="2"/>
        <charset val="161"/>
      </rPr>
      <t>3</t>
    </r>
    <r>
      <rPr>
        <sz val="10"/>
        <rFont val="Arial"/>
        <family val="2"/>
        <charset val="161"/>
      </rPr>
      <t>)</t>
    </r>
  </si>
  <si>
    <r>
      <t>ρ (g/cm</t>
    </r>
    <r>
      <rPr>
        <vertAlign val="superscript"/>
        <sz val="10"/>
        <rFont val="Arial"/>
        <family val="2"/>
        <charset val="161"/>
      </rPr>
      <t>3</t>
    </r>
    <r>
      <rPr>
        <sz val="10"/>
        <rFont val="Arial"/>
        <family val="2"/>
        <charset val="161"/>
      </rPr>
      <t xml:space="preserve">) </t>
    </r>
  </si>
  <si>
    <r>
      <t>lb</t>
    </r>
    <r>
      <rPr>
        <b/>
        <vertAlign val="subscript"/>
        <sz val="10"/>
        <rFont val="Arial"/>
        <family val="2"/>
        <charset val="161"/>
      </rPr>
      <t>m</t>
    </r>
    <r>
      <rPr>
        <b/>
        <sz val="10"/>
        <rFont val="Arial"/>
        <family val="2"/>
        <charset val="161"/>
      </rPr>
      <t>/ft</t>
    </r>
    <r>
      <rPr>
        <b/>
        <vertAlign val="superscript"/>
        <sz val="10"/>
        <rFont val="Arial"/>
        <family val="2"/>
        <charset val="161"/>
      </rPr>
      <t>3</t>
    </r>
  </si>
  <si>
    <r>
      <t>(lb</t>
    </r>
    <r>
      <rPr>
        <b/>
        <vertAlign val="subscript"/>
        <sz val="10"/>
        <rFont val="Arial"/>
        <family val="2"/>
        <charset val="161"/>
      </rPr>
      <t>m</t>
    </r>
    <r>
      <rPr>
        <b/>
        <sz val="10"/>
        <rFont val="Arial"/>
        <family val="2"/>
        <charset val="161"/>
      </rPr>
      <t>/(ft</t>
    </r>
    <r>
      <rPr>
        <b/>
        <vertAlign val="superscript"/>
        <sz val="10"/>
        <rFont val="Arial"/>
        <family val="2"/>
        <charset val="161"/>
      </rPr>
      <t>3 o</t>
    </r>
    <r>
      <rPr>
        <b/>
        <sz val="10"/>
        <rFont val="Arial"/>
        <family val="2"/>
        <charset val="161"/>
      </rPr>
      <t>F)</t>
    </r>
  </si>
  <si>
    <t>1psi</t>
  </si>
  <si>
    <t>1/(atm)</t>
  </si>
  <si>
    <r>
      <t>m</t>
    </r>
    <r>
      <rPr>
        <b/>
        <vertAlign val="subscript"/>
        <sz val="10"/>
        <rFont val="Arial"/>
        <family val="2"/>
        <charset val="161"/>
      </rPr>
      <t>3</t>
    </r>
  </si>
  <si>
    <r>
      <t>x</t>
    </r>
    <r>
      <rPr>
        <b/>
        <vertAlign val="subscript"/>
        <sz val="10"/>
        <rFont val="Arial"/>
        <family val="2"/>
        <charset val="161"/>
      </rPr>
      <t>3</t>
    </r>
    <r>
      <rPr>
        <b/>
        <sz val="10"/>
        <rFont val="Arial"/>
        <family val="2"/>
        <charset val="161"/>
      </rPr>
      <t xml:space="preserve"> (w/w %)</t>
    </r>
  </si>
  <si>
    <r>
      <t>m</t>
    </r>
    <r>
      <rPr>
        <b/>
        <vertAlign val="subscript"/>
        <sz val="10"/>
        <rFont val="Arial"/>
        <family val="2"/>
        <charset val="161"/>
      </rPr>
      <t>6</t>
    </r>
  </si>
  <si>
    <r>
      <t>x</t>
    </r>
    <r>
      <rPr>
        <b/>
        <vertAlign val="subscript"/>
        <sz val="10"/>
        <rFont val="Arial"/>
        <family val="2"/>
        <charset val="161"/>
      </rPr>
      <t>6</t>
    </r>
    <r>
      <rPr>
        <b/>
        <sz val="10"/>
        <rFont val="Arial"/>
        <family val="2"/>
        <charset val="161"/>
      </rPr>
      <t xml:space="preserve"> (w/w %)</t>
    </r>
  </si>
  <si>
    <r>
      <t>m</t>
    </r>
    <r>
      <rPr>
        <b/>
        <vertAlign val="subscript"/>
        <sz val="10"/>
        <rFont val="Arial"/>
        <family val="2"/>
        <charset val="161"/>
      </rPr>
      <t>1</t>
    </r>
  </si>
  <si>
    <r>
      <t>x</t>
    </r>
    <r>
      <rPr>
        <b/>
        <vertAlign val="subscript"/>
        <sz val="10"/>
        <rFont val="Arial"/>
        <family val="2"/>
        <charset val="161"/>
      </rPr>
      <t>1</t>
    </r>
  </si>
  <si>
    <r>
      <t>m</t>
    </r>
    <r>
      <rPr>
        <b/>
        <vertAlign val="subscript"/>
        <sz val="10"/>
        <rFont val="Arial"/>
        <family val="2"/>
        <charset val="161"/>
      </rPr>
      <t>4</t>
    </r>
  </si>
  <si>
    <r>
      <t>m</t>
    </r>
    <r>
      <rPr>
        <b/>
        <vertAlign val="subscript"/>
        <sz val="10"/>
        <rFont val="Arial"/>
        <family val="2"/>
        <charset val="161"/>
      </rPr>
      <t>2</t>
    </r>
  </si>
  <si>
    <r>
      <t>x</t>
    </r>
    <r>
      <rPr>
        <b/>
        <vertAlign val="subscript"/>
        <sz val="10"/>
        <rFont val="Arial"/>
        <family val="2"/>
        <charset val="161"/>
      </rPr>
      <t>2</t>
    </r>
  </si>
  <si>
    <r>
      <t>m</t>
    </r>
    <r>
      <rPr>
        <b/>
        <vertAlign val="subscript"/>
        <sz val="10"/>
        <rFont val="Arial"/>
        <family val="2"/>
        <charset val="161"/>
      </rPr>
      <t>5</t>
    </r>
  </si>
  <si>
    <r>
      <t>T (</t>
    </r>
    <r>
      <rPr>
        <vertAlign val="superscript"/>
        <sz val="10"/>
        <rFont val="Arial"/>
        <family val="2"/>
        <charset val="161"/>
      </rPr>
      <t>o</t>
    </r>
    <r>
      <rPr>
        <sz val="10"/>
        <rFont val="Arial"/>
        <family val="2"/>
        <charset val="161"/>
      </rPr>
      <t>F)</t>
    </r>
  </si>
  <si>
    <r>
      <t xml:space="preserve"> m</t>
    </r>
    <r>
      <rPr>
        <b/>
        <vertAlign val="subscript"/>
        <sz val="10"/>
        <rFont val="Arial"/>
        <family val="2"/>
        <charset val="161"/>
      </rPr>
      <t>2</t>
    </r>
    <r>
      <rPr>
        <b/>
        <sz val="10"/>
        <rFont val="Arial"/>
        <family val="2"/>
        <charset val="161"/>
      </rPr>
      <t>/m</t>
    </r>
    <r>
      <rPr>
        <b/>
        <vertAlign val="subscript"/>
        <sz val="10"/>
        <rFont val="Arial"/>
        <family val="2"/>
        <charset val="161"/>
      </rPr>
      <t>4</t>
    </r>
  </si>
  <si>
    <t>δεδομενα</t>
  </si>
  <si>
    <r>
      <t>r</t>
    </r>
    <r>
      <rPr>
        <b/>
        <vertAlign val="subscript"/>
        <sz val="11"/>
        <color theme="1"/>
        <rFont val="Aptos Narrow"/>
        <family val="2"/>
        <scheme val="minor"/>
      </rPr>
      <t>1</t>
    </r>
  </si>
  <si>
    <r>
      <t>r</t>
    </r>
    <r>
      <rPr>
        <b/>
        <vertAlign val="subscript"/>
        <sz val="11"/>
        <color theme="1"/>
        <rFont val="Aptos Narrow"/>
        <family val="2"/>
        <scheme val="minor"/>
      </rPr>
      <t>2</t>
    </r>
  </si>
  <si>
    <r>
      <t>r</t>
    </r>
    <r>
      <rPr>
        <b/>
        <vertAlign val="subscript"/>
        <sz val="11"/>
        <color theme="1"/>
        <rFont val="Aptos Narrow"/>
        <family val="2"/>
        <scheme val="minor"/>
      </rPr>
      <t>3</t>
    </r>
  </si>
  <si>
    <r>
      <rPr>
        <b/>
        <sz val="11"/>
        <color rgb="FFFF0000"/>
        <rFont val="Aptos Narrow"/>
        <family val="2"/>
        <scheme val="minor"/>
      </rPr>
      <t>m</t>
    </r>
    <r>
      <rPr>
        <b/>
        <vertAlign val="subscript"/>
        <sz val="11"/>
        <color rgb="FFFF0000"/>
        <rFont val="Aptos Narrow"/>
        <family val="2"/>
        <scheme val="minor"/>
      </rPr>
      <t>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</si>
  <si>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</si>
  <si>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</si>
  <si>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C1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</si>
  <si>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3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</si>
  <si>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A3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</si>
  <si>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B3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</si>
  <si>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C3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</si>
  <si>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4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</si>
  <si>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5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</si>
  <si>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6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</si>
  <si>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8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</si>
  <si>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A8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</si>
  <si>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B8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</si>
  <si>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C8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</si>
  <si>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7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</si>
  <si>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9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</si>
  <si>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A9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</si>
  <si>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B9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</si>
  <si>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C9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</si>
  <si>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10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</si>
  <si>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A10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</si>
  <si>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B10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</si>
  <si>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C10</t>
    </r>
  </si>
  <si>
    <r>
      <t>m</t>
    </r>
    <r>
      <rPr>
        <b/>
        <vertAlign val="subscript"/>
        <sz val="11"/>
        <color rgb="FFFF0000"/>
        <rFont val="Aptos Narrow"/>
        <family val="2"/>
        <scheme val="minor"/>
      </rPr>
      <t>11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</si>
  <si>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A11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</si>
  <si>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B11</t>
    </r>
  </si>
  <si>
    <r>
      <t>x</t>
    </r>
    <r>
      <rPr>
        <b/>
        <vertAlign val="subscript"/>
        <sz val="11"/>
        <color rgb="FFFF0000"/>
        <rFont val="Aptos Narrow"/>
        <family val="2"/>
        <scheme val="minor"/>
      </rPr>
      <t>C11</t>
    </r>
  </si>
  <si>
    <r>
      <t>kg/m</t>
    </r>
    <r>
      <rPr>
        <vertAlign val="superscript"/>
        <sz val="11"/>
        <rFont val="Calibri"/>
        <family val="2"/>
        <charset val="161"/>
      </rPr>
      <t>3</t>
    </r>
    <r>
      <rPr>
        <sz val="11"/>
        <rFont val="Calibri"/>
        <family val="2"/>
        <charset val="161"/>
      </rPr>
      <t xml:space="preserve"> </t>
    </r>
  </si>
  <si>
    <r>
      <t>Kg/(m</t>
    </r>
    <r>
      <rPr>
        <vertAlign val="superscript"/>
        <sz val="11"/>
        <rFont val="Calibri"/>
        <family val="2"/>
        <charset val="161"/>
      </rPr>
      <t>3 o</t>
    </r>
    <r>
      <rPr>
        <sz val="11"/>
        <rFont val="Calibri"/>
        <family val="2"/>
        <charset val="161"/>
      </rPr>
      <t xml:space="preserve">C) </t>
    </r>
  </si>
  <si>
    <r>
      <t>ρ (Kg/m</t>
    </r>
    <r>
      <rPr>
        <vertAlign val="superscript"/>
        <sz val="10"/>
        <rFont val="Arial"/>
        <family val="2"/>
        <charset val="161"/>
      </rPr>
      <t>3</t>
    </r>
    <r>
      <rPr>
        <sz val="10"/>
        <rFont val="Arial"/>
        <family val="2"/>
        <charset val="161"/>
      </rPr>
      <t xml:space="preserve">) </t>
    </r>
  </si>
  <si>
    <t>lbm/ft3</t>
  </si>
  <si>
    <t>kg/m3</t>
  </si>
  <si>
    <t>ρ =(1000.00063+0.00721Τ)exp(0.000985P)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</si>
</sst>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"/>
    <numFmt numFmtId="165" formatCode="0.0"/>
    <numFmt numFmtId="166" formatCode="0.00000"/>
    <numFmt numFmtId="167" formatCode="0.000000"/>
    <numFmt numFmtId="168" formatCode="0.0000"/>
  </numFmts>
  <fonts count="22" x14ac:knownFonts="1">
    <font>
      <sz val="11"/>
      <color theme="1"/>
      <name val="Aptos Narrow"/>
      <family val="2"/>
      <charset val="161"/>
      <scheme val="minor"/>
    </font>
    <font>
      <sz val="10"/>
      <name val="Arial"/>
      <charset val="161"/>
    </font>
    <font>
      <b/>
      <sz val="10"/>
      <name val="Arial"/>
      <family val="2"/>
      <charset val="161"/>
    </font>
    <font>
      <sz val="10"/>
      <name val="Arial"/>
      <family val="2"/>
      <charset val="161"/>
    </font>
    <font>
      <sz val="11"/>
      <color theme="1"/>
      <name val="Aptos Narrow"/>
      <family val="2"/>
      <scheme val="minor"/>
    </font>
    <font>
      <b/>
      <sz val="12"/>
      <name val="Arial"/>
      <family val="2"/>
      <charset val="161"/>
    </font>
    <font>
      <b/>
      <sz val="11"/>
      <name val="Arial"/>
      <family val="2"/>
      <charset val="161"/>
    </font>
    <font>
      <b/>
      <sz val="14"/>
      <name val="Calibri"/>
      <family val="2"/>
      <charset val="161"/>
    </font>
    <font>
      <b/>
      <sz val="14"/>
      <name val="Arial"/>
      <family val="2"/>
      <charset val="161"/>
    </font>
    <font>
      <sz val="14"/>
      <name val="Arial"/>
      <family val="2"/>
      <charset val="161"/>
    </font>
    <font>
      <b/>
      <sz val="11"/>
      <name val="Calibri"/>
      <family val="2"/>
      <charset val="161"/>
    </font>
    <font>
      <sz val="12"/>
      <name val="Arial"/>
      <family val="2"/>
      <charset val="161"/>
    </font>
    <font>
      <b/>
      <vertAlign val="superscript"/>
      <sz val="10"/>
      <name val="Arial"/>
      <family val="2"/>
      <charset val="161"/>
    </font>
    <font>
      <sz val="11"/>
      <name val="Calibri"/>
      <family val="2"/>
      <charset val="161"/>
    </font>
    <font>
      <vertAlign val="subscript"/>
      <sz val="11"/>
      <name val="Calibri"/>
      <family val="2"/>
      <charset val="161"/>
    </font>
    <font>
      <vertAlign val="superscript"/>
      <sz val="11"/>
      <name val="Calibri"/>
      <family val="2"/>
      <charset val="161"/>
    </font>
    <font>
      <vertAlign val="superscript"/>
      <sz val="10"/>
      <name val="Arial"/>
      <family val="2"/>
      <charset val="161"/>
    </font>
    <font>
      <b/>
      <vertAlign val="subscript"/>
      <sz val="10"/>
      <name val="Arial"/>
      <family val="2"/>
      <charset val="161"/>
    </font>
    <font>
      <b/>
      <sz val="11"/>
      <color theme="1"/>
      <name val="Aptos Narrow"/>
      <family val="2"/>
      <scheme val="minor"/>
    </font>
    <font>
      <b/>
      <vertAlign val="subscript"/>
      <sz val="11"/>
      <color theme="1"/>
      <name val="Aptos Narrow"/>
      <family val="2"/>
      <scheme val="minor"/>
    </font>
    <font>
      <b/>
      <vertAlign val="subscript"/>
      <sz val="11"/>
      <color rgb="FFFF0000"/>
      <name val="Aptos Narrow"/>
      <family val="2"/>
      <scheme val="minor"/>
    </font>
    <font>
      <b/>
      <sz val="11"/>
      <color rgb="FFFF0000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FF00"/>
        <bgColor indexed="64"/>
      </patternFill>
    </fill>
    <fill>
      <gradientFill degree="90">
        <stop position="0">
          <color rgb="FF00B050"/>
        </stop>
        <stop position="1">
          <color rgb="FFFFFF00"/>
        </stop>
      </gradient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8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164" fontId="1" fillId="0" borderId="0" xfId="1" applyNumberFormat="1"/>
    <xf numFmtId="2" fontId="0" fillId="0" borderId="0" xfId="0" applyNumberFormat="1"/>
    <xf numFmtId="164" fontId="0" fillId="0" borderId="0" xfId="0" applyNumberFormat="1"/>
    <xf numFmtId="0" fontId="4" fillId="0" borderId="0" xfId="0" applyFont="1"/>
    <xf numFmtId="0" fontId="5" fillId="0" borderId="0" xfId="1" applyFont="1"/>
    <xf numFmtId="0" fontId="6" fillId="3" borderId="0" xfId="1" applyFont="1" applyFill="1" applyAlignment="1">
      <alignment vertical="center"/>
    </xf>
    <xf numFmtId="0" fontId="6" fillId="4" borderId="0" xfId="1" applyFont="1" applyFill="1" applyAlignment="1">
      <alignment horizontal="left"/>
    </xf>
    <xf numFmtId="0" fontId="6" fillId="4" borderId="0" xfId="1" applyFont="1" applyFill="1"/>
    <xf numFmtId="0" fontId="6" fillId="5" borderId="0" xfId="1" applyFont="1" applyFill="1" applyAlignment="1">
      <alignment horizontal="left"/>
    </xf>
    <xf numFmtId="0" fontId="6" fillId="5" borderId="0" xfId="1" applyFont="1" applyFill="1" applyAlignment="1">
      <alignment vertical="center"/>
    </xf>
    <xf numFmtId="0" fontId="2" fillId="3" borderId="0" xfId="1" applyFont="1" applyFill="1" applyAlignment="1">
      <alignment vertical="center"/>
    </xf>
    <xf numFmtId="0" fontId="2" fillId="3" borderId="0" xfId="1" applyFont="1" applyFill="1" applyAlignment="1">
      <alignment horizontal="center" vertical="center"/>
    </xf>
    <xf numFmtId="0" fontId="1" fillId="0" borderId="0" xfId="1" applyAlignment="1">
      <alignment vertical="center"/>
    </xf>
    <xf numFmtId="0" fontId="1" fillId="6" borderId="0" xfId="1" applyFill="1" applyAlignment="1">
      <alignment vertical="center"/>
    </xf>
    <xf numFmtId="0" fontId="7" fillId="7" borderId="0" xfId="1" applyFont="1" applyFill="1"/>
    <xf numFmtId="0" fontId="8" fillId="7" borderId="0" xfId="1" applyFont="1" applyFill="1" applyAlignment="1">
      <alignment vertical="center"/>
    </xf>
    <xf numFmtId="0" fontId="9" fillId="7" borderId="0" xfId="1" applyFont="1" applyFill="1" applyAlignment="1">
      <alignment vertical="center"/>
    </xf>
    <xf numFmtId="0" fontId="10" fillId="0" borderId="0" xfId="1" applyFont="1"/>
    <xf numFmtId="0" fontId="2" fillId="0" borderId="0" xfId="1" applyFont="1" applyAlignment="1">
      <alignment vertical="center"/>
    </xf>
    <xf numFmtId="0" fontId="11" fillId="0" borderId="0" xfId="1" applyFont="1"/>
    <xf numFmtId="0" fontId="3" fillId="0" borderId="1" xfId="1" applyFont="1" applyBorder="1" applyAlignment="1">
      <alignment vertical="center"/>
    </xf>
    <xf numFmtId="164" fontId="1" fillId="4" borderId="1" xfId="1" applyNumberFormat="1" applyFill="1" applyBorder="1" applyAlignment="1">
      <alignment vertical="center"/>
    </xf>
    <xf numFmtId="0" fontId="2" fillId="5" borderId="1" xfId="1" applyFont="1" applyFill="1" applyBorder="1" applyAlignment="1">
      <alignment vertical="center"/>
    </xf>
    <xf numFmtId="166" fontId="1" fillId="4" borderId="1" xfId="1" applyNumberFormat="1" applyFill="1" applyBorder="1" applyAlignment="1">
      <alignment vertical="center"/>
    </xf>
    <xf numFmtId="167" fontId="3" fillId="4" borderId="1" xfId="1" applyNumberFormat="1" applyFont="1" applyFill="1" applyBorder="1" applyAlignment="1">
      <alignment vertical="center"/>
    </xf>
    <xf numFmtId="11" fontId="1" fillId="0" borderId="0" xfId="1" applyNumberFormat="1" applyAlignment="1">
      <alignment vertical="center"/>
    </xf>
    <xf numFmtId="0" fontId="2" fillId="6" borderId="0" xfId="1" applyFont="1" applyFill="1" applyAlignment="1">
      <alignment vertical="center"/>
    </xf>
    <xf numFmtId="0" fontId="1" fillId="8" borderId="1" xfId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7" borderId="1" xfId="1" applyFill="1" applyBorder="1" applyAlignment="1">
      <alignment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/>
    </xf>
    <xf numFmtId="167" fontId="2" fillId="9" borderId="1" xfId="1" applyNumberFormat="1" applyFont="1" applyFill="1" applyBorder="1"/>
    <xf numFmtId="0" fontId="7" fillId="9" borderId="0" xfId="1" applyFont="1" applyFill="1"/>
    <xf numFmtId="0" fontId="1" fillId="9" borderId="0" xfId="1" applyFill="1"/>
    <xf numFmtId="168" fontId="1" fillId="0" borderId="1" xfId="1" applyNumberFormat="1" applyBorder="1" applyAlignment="1">
      <alignment horizontal="center"/>
    </xf>
    <xf numFmtId="166" fontId="2" fillId="9" borderId="1" xfId="1" applyNumberFormat="1" applyFont="1" applyFill="1" applyBorder="1" applyAlignment="1">
      <alignment vertical="center"/>
    </xf>
    <xf numFmtId="0" fontId="3" fillId="9" borderId="1" xfId="1" applyFont="1" applyFill="1" applyBorder="1"/>
    <xf numFmtId="0" fontId="13" fillId="9" borderId="1" xfId="1" applyFont="1" applyFill="1" applyBorder="1"/>
    <xf numFmtId="0" fontId="2" fillId="9" borderId="1" xfId="1" applyFont="1" applyFill="1" applyBorder="1" applyAlignment="1">
      <alignment vertical="center"/>
    </xf>
    <xf numFmtId="0" fontId="2" fillId="10" borderId="2" xfId="1" applyFont="1" applyFill="1" applyBorder="1" applyAlignment="1">
      <alignment horizontal="center" vertical="center"/>
    </xf>
    <xf numFmtId="0" fontId="2" fillId="11" borderId="1" xfId="1" applyFont="1" applyFill="1" applyBorder="1"/>
    <xf numFmtId="0" fontId="2" fillId="9" borderId="1" xfId="1" applyFont="1" applyFill="1" applyBorder="1"/>
    <xf numFmtId="0" fontId="2" fillId="2" borderId="0" xfId="1" applyFont="1" applyFill="1"/>
    <xf numFmtId="0" fontId="6" fillId="3" borderId="1" xfId="1" applyFont="1" applyFill="1" applyBorder="1" applyAlignment="1">
      <alignment vertical="center"/>
    </xf>
    <xf numFmtId="0" fontId="21" fillId="0" borderId="1" xfId="0" applyFont="1" applyBorder="1"/>
    <xf numFmtId="165" fontId="18" fillId="9" borderId="1" xfId="0" applyNumberFormat="1" applyFont="1" applyFill="1" applyBorder="1"/>
    <xf numFmtId="0" fontId="6" fillId="4" borderId="1" xfId="1" applyFont="1" applyFill="1" applyBorder="1" applyAlignment="1">
      <alignment horizontal="right"/>
    </xf>
    <xf numFmtId="164" fontId="2" fillId="9" borderId="1" xfId="1" applyNumberFormat="1" applyFont="1" applyFill="1" applyBorder="1"/>
    <xf numFmtId="0" fontId="21" fillId="0" borderId="3" xfId="0" applyFont="1" applyBorder="1"/>
    <xf numFmtId="0" fontId="20" fillId="0" borderId="4" xfId="0" applyFont="1" applyBorder="1"/>
    <xf numFmtId="0" fontId="18" fillId="9" borderId="5" xfId="0" applyFont="1" applyFill="1" applyBorder="1"/>
    <xf numFmtId="0" fontId="21" fillId="9" borderId="6" xfId="0" applyFont="1" applyFill="1" applyBorder="1"/>
    <xf numFmtId="164" fontId="18" fillId="9" borderId="7" xfId="0" applyNumberFormat="1" applyFont="1" applyFill="1" applyBorder="1"/>
    <xf numFmtId="0" fontId="21" fillId="9" borderId="8" xfId="0" applyFont="1" applyFill="1" applyBorder="1"/>
    <xf numFmtId="164" fontId="18" fillId="9" borderId="9" xfId="0" applyNumberFormat="1" applyFont="1" applyFill="1" applyBorder="1"/>
    <xf numFmtId="165" fontId="18" fillId="9" borderId="3" xfId="0" applyNumberFormat="1" applyFont="1" applyFill="1" applyBorder="1"/>
    <xf numFmtId="0" fontId="21" fillId="0" borderId="4" xfId="0" applyFont="1" applyBorder="1"/>
    <xf numFmtId="0" fontId="21" fillId="0" borderId="2" xfId="0" applyFont="1" applyBorder="1"/>
    <xf numFmtId="165" fontId="18" fillId="9" borderId="2" xfId="0" applyNumberFormat="1" applyFont="1" applyFill="1" applyBorder="1"/>
    <xf numFmtId="165" fontId="18" fillId="9" borderId="5" xfId="0" applyNumberFormat="1" applyFont="1" applyFill="1" applyBorder="1"/>
    <xf numFmtId="0" fontId="21" fillId="0" borderId="10" xfId="0" applyFont="1" applyBorder="1"/>
    <xf numFmtId="165" fontId="18" fillId="9" borderId="10" xfId="0" applyNumberFormat="1" applyFont="1" applyFill="1" applyBorder="1"/>
    <xf numFmtId="0" fontId="6" fillId="3" borderId="2" xfId="1" applyFont="1" applyFill="1" applyBorder="1" applyAlignment="1">
      <alignment vertical="center"/>
    </xf>
    <xf numFmtId="0" fontId="18" fillId="2" borderId="4" xfId="0" applyFont="1" applyFill="1" applyBorder="1"/>
    <xf numFmtId="0" fontId="18" fillId="2" borderId="5" xfId="0" applyFont="1" applyFill="1" applyBorder="1"/>
    <xf numFmtId="0" fontId="18" fillId="2" borderId="6" xfId="0" applyFont="1" applyFill="1" applyBorder="1"/>
    <xf numFmtId="0" fontId="18" fillId="2" borderId="7" xfId="0" applyFont="1" applyFill="1" applyBorder="1"/>
    <xf numFmtId="0" fontId="18" fillId="2" borderId="8" xfId="0" applyFont="1" applyFill="1" applyBorder="1"/>
    <xf numFmtId="0" fontId="18" fillId="2" borderId="9" xfId="0" applyFont="1" applyFill="1" applyBorder="1"/>
    <xf numFmtId="164" fontId="1" fillId="0" borderId="1" xfId="1" applyNumberFormat="1" applyBorder="1" applyAlignment="1">
      <alignment horizontal="center"/>
    </xf>
    <xf numFmtId="166" fontId="2" fillId="5" borderId="1" xfId="1" applyNumberFormat="1" applyFont="1" applyFill="1" applyBorder="1" applyAlignment="1">
      <alignment vertical="center"/>
    </xf>
    <xf numFmtId="0" fontId="3" fillId="9" borderId="1" xfId="1" applyFont="1" applyFill="1" applyBorder="1" applyAlignment="1">
      <alignment vertical="center"/>
    </xf>
    <xf numFmtId="166" fontId="1" fillId="0" borderId="1" xfId="1" applyNumberFormat="1" applyBorder="1" applyAlignment="1">
      <alignment horizontal="center" vertical="center"/>
    </xf>
  </cellXfs>
  <cellStyles count="2">
    <cellStyle name="Κανονικό" xfId="0" builtinId="0"/>
    <cellStyle name="Κανονικό 2" xfId="1" xr:uid="{63A3FF87-5B82-4E09-A299-0D73C2359B0F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152400</xdr:rowOff>
    </xdr:from>
    <xdr:to>
      <xdr:col>1</xdr:col>
      <xdr:colOff>304800</xdr:colOff>
      <xdr:row>18</xdr:row>
      <xdr:rowOff>0</xdr:rowOff>
    </xdr:to>
    <xdr:sp macro="" textlink="">
      <xdr:nvSpPr>
        <xdr:cNvPr id="2" name="Object 1" hidden="1">
          <a:extLst>
            <a:ext uri="{FF2B5EF4-FFF2-40B4-BE49-F238E27FC236}">
              <a16:creationId xmlns:a16="http://schemas.microsoft.com/office/drawing/2014/main" id="{CB11F418-7D11-43A6-82CE-A74964266250}"/>
            </a:ext>
          </a:extLst>
        </xdr:cNvPr>
        <xdr:cNvSpPr>
          <a:spLocks noChangeArrowheads="1"/>
        </xdr:cNvSpPr>
      </xdr:nvSpPr>
      <xdr:spPr bwMode="auto">
        <a:xfrm>
          <a:off x="4076700" y="152400"/>
          <a:ext cx="4105275" cy="3419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0</xdr:row>
      <xdr:rowOff>152400</xdr:rowOff>
    </xdr:from>
    <xdr:to>
      <xdr:col>1</xdr:col>
      <xdr:colOff>304800</xdr:colOff>
      <xdr:row>18</xdr:row>
      <xdr:rowOff>0</xdr:rowOff>
    </xdr:to>
    <xdr:sp macro="" textlink="">
      <xdr:nvSpPr>
        <xdr:cNvPr id="3" name="Object 1" hidden="1">
          <a:extLst>
            <a:ext uri="{FF2B5EF4-FFF2-40B4-BE49-F238E27FC236}">
              <a16:creationId xmlns:a16="http://schemas.microsoft.com/office/drawing/2014/main" id="{A96F4AF6-68C8-447D-88E0-812725463C40}"/>
            </a:ext>
          </a:extLst>
        </xdr:cNvPr>
        <xdr:cNvSpPr>
          <a:spLocks noChangeArrowheads="1"/>
        </xdr:cNvSpPr>
      </xdr:nvSpPr>
      <xdr:spPr bwMode="auto">
        <a:xfrm>
          <a:off x="4076700" y="152400"/>
          <a:ext cx="4105275" cy="3419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0</xdr:row>
      <xdr:rowOff>152400</xdr:rowOff>
    </xdr:from>
    <xdr:to>
      <xdr:col>1</xdr:col>
      <xdr:colOff>304800</xdr:colOff>
      <xdr:row>18</xdr:row>
      <xdr:rowOff>0</xdr:rowOff>
    </xdr:to>
    <xdr:sp macro="" textlink="">
      <xdr:nvSpPr>
        <xdr:cNvPr id="4" name="Object 1" hidden="1">
          <a:extLst>
            <a:ext uri="{FF2B5EF4-FFF2-40B4-BE49-F238E27FC236}">
              <a16:creationId xmlns:a16="http://schemas.microsoft.com/office/drawing/2014/main" id="{08D8480A-8601-4BD3-91FE-D3685B973A7B}"/>
            </a:ext>
          </a:extLst>
        </xdr:cNvPr>
        <xdr:cNvSpPr>
          <a:spLocks noChangeArrowheads="1"/>
        </xdr:cNvSpPr>
      </xdr:nvSpPr>
      <xdr:spPr bwMode="auto">
        <a:xfrm>
          <a:off x="4076700" y="152400"/>
          <a:ext cx="4105275" cy="3419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3</xdr:row>
      <xdr:rowOff>19050</xdr:rowOff>
    </xdr:from>
    <xdr:to>
      <xdr:col>2</xdr:col>
      <xdr:colOff>0</xdr:colOff>
      <xdr:row>18</xdr:row>
      <xdr:rowOff>0</xdr:rowOff>
    </xdr:to>
    <xdr:sp macro="" textlink="">
      <xdr:nvSpPr>
        <xdr:cNvPr id="5" name="Object 1" hidden="1">
          <a:extLst>
            <a:ext uri="{FF2B5EF4-FFF2-40B4-BE49-F238E27FC236}">
              <a16:creationId xmlns:a16="http://schemas.microsoft.com/office/drawing/2014/main" id="{5C8D017F-D7C7-4439-923A-55CA745830BD}"/>
            </a:ext>
          </a:extLst>
        </xdr:cNvPr>
        <xdr:cNvSpPr>
          <a:spLocks noChangeArrowheads="1"/>
        </xdr:cNvSpPr>
      </xdr:nvSpPr>
      <xdr:spPr bwMode="auto">
        <a:xfrm>
          <a:off x="5762625" y="533400"/>
          <a:ext cx="3581400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0</xdr:col>
      <xdr:colOff>0</xdr:colOff>
      <xdr:row>3</xdr:row>
      <xdr:rowOff>19050</xdr:rowOff>
    </xdr:from>
    <xdr:to>
      <xdr:col>2</xdr:col>
      <xdr:colOff>0</xdr:colOff>
      <xdr:row>18</xdr:row>
      <xdr:rowOff>0</xdr:rowOff>
    </xdr:to>
    <xdr:sp macro="" textlink="">
      <xdr:nvSpPr>
        <xdr:cNvPr id="6" name="Object 1" hidden="1">
          <a:extLst>
            <a:ext uri="{FF2B5EF4-FFF2-40B4-BE49-F238E27FC236}">
              <a16:creationId xmlns:a16="http://schemas.microsoft.com/office/drawing/2014/main" id="{4621FFC9-6BE8-4B3B-A25B-BB1522AD370A}"/>
            </a:ext>
          </a:extLst>
        </xdr:cNvPr>
        <xdr:cNvSpPr>
          <a:spLocks noChangeArrowheads="1"/>
        </xdr:cNvSpPr>
      </xdr:nvSpPr>
      <xdr:spPr bwMode="auto">
        <a:xfrm>
          <a:off x="5762625" y="533400"/>
          <a:ext cx="3581400" cy="3038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123825</xdr:colOff>
      <xdr:row>1</xdr:row>
      <xdr:rowOff>28575</xdr:rowOff>
    </xdr:from>
    <xdr:to>
      <xdr:col>17</xdr:col>
      <xdr:colOff>368320</xdr:colOff>
      <xdr:row>17</xdr:row>
      <xdr:rowOff>164099</xdr:rowOff>
    </xdr:to>
    <xdr:pic>
      <xdr:nvPicPr>
        <xdr:cNvPr id="26" name="Εικόνα 25">
          <a:extLst>
            <a:ext uri="{FF2B5EF4-FFF2-40B4-BE49-F238E27FC236}">
              <a16:creationId xmlns:a16="http://schemas.microsoft.com/office/drawing/2014/main" id="{4B64E3CC-AF81-E2B8-3F29-4D9DA6DBCA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6350" y="190500"/>
          <a:ext cx="7559695" cy="3109229"/>
        </a:xfrm>
        <a:prstGeom prst="rect">
          <a:avLst/>
        </a:prstGeom>
      </xdr:spPr>
    </xdr:pic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10" name="Object 1" hidden="1">
          <a:extLst>
            <a:ext uri="{FF2B5EF4-FFF2-40B4-BE49-F238E27FC236}">
              <a16:creationId xmlns:a16="http://schemas.microsoft.com/office/drawing/2014/main" id="{0FCA27C1-1903-4A8F-B58C-D6E435E38BDB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11" name="Object 1" hidden="1">
          <a:extLst>
            <a:ext uri="{FF2B5EF4-FFF2-40B4-BE49-F238E27FC236}">
              <a16:creationId xmlns:a16="http://schemas.microsoft.com/office/drawing/2014/main" id="{BC186540-4473-46DE-87BE-951FAA178DA7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12" name="Object 1" hidden="1">
          <a:extLst>
            <a:ext uri="{FF2B5EF4-FFF2-40B4-BE49-F238E27FC236}">
              <a16:creationId xmlns:a16="http://schemas.microsoft.com/office/drawing/2014/main" id="{64E94EDB-5E66-4B9D-9A09-D0DFA4813B5A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596" name="Object 1" hidden="1">
          <a:extLst>
            <a:ext uri="{FF2B5EF4-FFF2-40B4-BE49-F238E27FC236}">
              <a16:creationId xmlns:a16="http://schemas.microsoft.com/office/drawing/2014/main" id="{45F7A560-C26E-4933-8F78-72DEEC50F411}"/>
            </a:ext>
          </a:extLst>
        </xdr:cNvPr>
        <xdr:cNvSpPr>
          <a:spLocks noChangeArrowheads="1"/>
        </xdr:cNvSpPr>
      </xdr:nvSpPr>
      <xdr:spPr bwMode="auto">
        <a:xfrm>
          <a:off x="1288732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597" name="Object 1" hidden="1">
          <a:extLst>
            <a:ext uri="{FF2B5EF4-FFF2-40B4-BE49-F238E27FC236}">
              <a16:creationId xmlns:a16="http://schemas.microsoft.com/office/drawing/2014/main" id="{C67FC698-FBB7-4A2D-9B8B-1FFBA33200BE}"/>
            </a:ext>
          </a:extLst>
        </xdr:cNvPr>
        <xdr:cNvSpPr>
          <a:spLocks noChangeArrowheads="1"/>
        </xdr:cNvSpPr>
      </xdr:nvSpPr>
      <xdr:spPr bwMode="auto">
        <a:xfrm>
          <a:off x="1288732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598" name="Object 1" hidden="1">
          <a:extLst>
            <a:ext uri="{FF2B5EF4-FFF2-40B4-BE49-F238E27FC236}">
              <a16:creationId xmlns:a16="http://schemas.microsoft.com/office/drawing/2014/main" id="{DABE694C-3DDE-4AFB-8FBC-006DDEF5CBAF}"/>
            </a:ext>
          </a:extLst>
        </xdr:cNvPr>
        <xdr:cNvSpPr>
          <a:spLocks noChangeArrowheads="1"/>
        </xdr:cNvSpPr>
      </xdr:nvSpPr>
      <xdr:spPr bwMode="auto">
        <a:xfrm>
          <a:off x="1288732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599" name="Object 1" hidden="1">
          <a:extLst>
            <a:ext uri="{FF2B5EF4-FFF2-40B4-BE49-F238E27FC236}">
              <a16:creationId xmlns:a16="http://schemas.microsoft.com/office/drawing/2014/main" id="{DF26C8EC-4080-4FA4-B60A-22D82E099D81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600" name="Object 1" hidden="1">
          <a:extLst>
            <a:ext uri="{FF2B5EF4-FFF2-40B4-BE49-F238E27FC236}">
              <a16:creationId xmlns:a16="http://schemas.microsoft.com/office/drawing/2014/main" id="{66A3C365-1EB7-4B7B-B3A0-41F7DD579DCF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0</xdr:colOff>
      <xdr:row>0</xdr:row>
      <xdr:rowOff>152400</xdr:rowOff>
    </xdr:from>
    <xdr:to>
      <xdr:col>18</xdr:col>
      <xdr:colOff>0</xdr:colOff>
      <xdr:row>18</xdr:row>
      <xdr:rowOff>0</xdr:rowOff>
    </xdr:to>
    <xdr:sp macro="" textlink="">
      <xdr:nvSpPr>
        <xdr:cNvPr id="601" name="Object 1" hidden="1">
          <a:extLst>
            <a:ext uri="{FF2B5EF4-FFF2-40B4-BE49-F238E27FC236}">
              <a16:creationId xmlns:a16="http://schemas.microsoft.com/office/drawing/2014/main" id="{EB48AFE1-1B47-4CDA-B779-AA5E11E716B5}"/>
            </a:ext>
          </a:extLst>
        </xdr:cNvPr>
        <xdr:cNvSpPr>
          <a:spLocks noChangeArrowheads="1"/>
        </xdr:cNvSpPr>
      </xdr:nvSpPr>
      <xdr:spPr bwMode="auto">
        <a:xfrm>
          <a:off x="0" y="152400"/>
          <a:ext cx="1609725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54" name="Object 1" hidden="1">
          <a:extLst>
            <a:ext uri="{FF2B5EF4-FFF2-40B4-BE49-F238E27FC236}">
              <a16:creationId xmlns:a16="http://schemas.microsoft.com/office/drawing/2014/main" id="{4FBAD214-E489-422D-8570-E0255AAEE10D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55" name="Object 1" hidden="1">
          <a:extLst>
            <a:ext uri="{FF2B5EF4-FFF2-40B4-BE49-F238E27FC236}">
              <a16:creationId xmlns:a16="http://schemas.microsoft.com/office/drawing/2014/main" id="{A83C90BD-8353-4B6F-9EC7-8D4F5DDDF89A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56" name="Object 1" hidden="1">
          <a:extLst>
            <a:ext uri="{FF2B5EF4-FFF2-40B4-BE49-F238E27FC236}">
              <a16:creationId xmlns:a16="http://schemas.microsoft.com/office/drawing/2014/main" id="{A5C4696A-0BB5-42A9-9BAF-1A3D59E0AC4B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0" name="Object 1" hidden="1">
          <a:extLst>
            <a:ext uri="{FF2B5EF4-FFF2-40B4-BE49-F238E27FC236}">
              <a16:creationId xmlns:a16="http://schemas.microsoft.com/office/drawing/2014/main" id="{0FD092AF-9C93-471D-8E5F-431883060B52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1" name="Object 1" hidden="1">
          <a:extLst>
            <a:ext uri="{FF2B5EF4-FFF2-40B4-BE49-F238E27FC236}">
              <a16:creationId xmlns:a16="http://schemas.microsoft.com/office/drawing/2014/main" id="{9EE2BB94-2ED2-4875-9D5A-77B976544695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2" name="Object 1" hidden="1">
          <a:extLst>
            <a:ext uri="{FF2B5EF4-FFF2-40B4-BE49-F238E27FC236}">
              <a16:creationId xmlns:a16="http://schemas.microsoft.com/office/drawing/2014/main" id="{72AA1CEB-E398-47CD-BF3A-7485C253665C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3" name="Object 1" hidden="1">
          <a:extLst>
            <a:ext uri="{FF2B5EF4-FFF2-40B4-BE49-F238E27FC236}">
              <a16:creationId xmlns:a16="http://schemas.microsoft.com/office/drawing/2014/main" id="{2B8F0214-D8E3-4C10-A52C-4170B32A96DB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4" name="Object 1" hidden="1">
          <a:extLst>
            <a:ext uri="{FF2B5EF4-FFF2-40B4-BE49-F238E27FC236}">
              <a16:creationId xmlns:a16="http://schemas.microsoft.com/office/drawing/2014/main" id="{9507396B-31E1-4B91-BB80-BED78742325A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18</xdr:col>
      <xdr:colOff>0</xdr:colOff>
      <xdr:row>0</xdr:row>
      <xdr:rowOff>152400</xdr:rowOff>
    </xdr:from>
    <xdr:to>
      <xdr:col>18</xdr:col>
      <xdr:colOff>304800</xdr:colOff>
      <xdr:row>18</xdr:row>
      <xdr:rowOff>0</xdr:rowOff>
    </xdr:to>
    <xdr:sp macro="" textlink="">
      <xdr:nvSpPr>
        <xdr:cNvPr id="2065" name="Object 1" hidden="1">
          <a:extLst>
            <a:ext uri="{FF2B5EF4-FFF2-40B4-BE49-F238E27FC236}">
              <a16:creationId xmlns:a16="http://schemas.microsoft.com/office/drawing/2014/main" id="{A54DC576-FCF0-4B57-BD07-15D50950A10A}"/>
            </a:ext>
          </a:extLst>
        </xdr:cNvPr>
        <xdr:cNvSpPr>
          <a:spLocks noChangeArrowheads="1"/>
        </xdr:cNvSpPr>
      </xdr:nvSpPr>
      <xdr:spPr bwMode="auto">
        <a:xfrm>
          <a:off x="12944475" y="152400"/>
          <a:ext cx="971550" cy="346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0</xdr:row>
      <xdr:rowOff>0</xdr:rowOff>
    </xdr:from>
    <xdr:to>
      <xdr:col>26</xdr:col>
      <xdr:colOff>463606</xdr:colOff>
      <xdr:row>26</xdr:row>
      <xdr:rowOff>146353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BAF5E4A8-17E2-AF60-5F95-621CFE3717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0500" y="0"/>
          <a:ext cx="12560356" cy="62813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05AEB0-36F2-4871-A302-A116F2F7F37E}">
  <dimension ref="A1:K30"/>
  <sheetViews>
    <sheetView tabSelected="1" workbookViewId="0">
      <selection activeCell="B9" sqref="B9"/>
    </sheetView>
  </sheetViews>
  <sheetFormatPr defaultColWidth="9.109375" defaultRowHeight="13.2" x14ac:dyDescent="0.25"/>
  <cols>
    <col min="1" max="1" width="10.5546875" style="1" customWidth="1"/>
    <col min="2" max="2" width="15.21875" style="1" customWidth="1"/>
    <col min="3" max="3" width="12.6640625" style="1" customWidth="1"/>
    <col min="4" max="4" width="9.109375" style="1"/>
    <col min="5" max="5" width="20.77734375" style="1" customWidth="1"/>
    <col min="6" max="7" width="9.109375" style="1"/>
    <col min="8" max="8" width="15.6640625" style="1" customWidth="1"/>
    <col min="9" max="9" width="13.33203125" style="1" customWidth="1"/>
    <col min="10" max="16384" width="9.109375" style="1"/>
  </cols>
  <sheetData>
    <row r="1" spans="1:11" ht="20.100000000000001" customHeight="1" x14ac:dyDescent="0.3">
      <c r="A1" s="8" t="s">
        <v>6</v>
      </c>
    </row>
    <row r="2" spans="1:11" ht="20.100000000000001" customHeight="1" x14ac:dyDescent="0.3">
      <c r="A2" s="8" t="s">
        <v>7</v>
      </c>
    </row>
    <row r="3" spans="1:11" ht="20.100000000000001" customHeight="1" x14ac:dyDescent="0.3">
      <c r="A3" s="8" t="s">
        <v>25</v>
      </c>
    </row>
    <row r="4" spans="1:11" ht="20.100000000000001" customHeight="1" x14ac:dyDescent="0.3">
      <c r="A4" s="8" t="s">
        <v>8</v>
      </c>
    </row>
    <row r="5" spans="1:11" ht="15" customHeight="1" x14ac:dyDescent="0.25"/>
    <row r="7" spans="1:11" ht="13.8" x14ac:dyDescent="0.25">
      <c r="A7" s="9" t="s">
        <v>9</v>
      </c>
      <c r="B7" s="9"/>
      <c r="D7" s="10" t="s">
        <v>10</v>
      </c>
      <c r="E7" s="11"/>
      <c r="G7" s="12" t="s">
        <v>11</v>
      </c>
      <c r="H7" s="13"/>
    </row>
    <row r="8" spans="1:11" x14ac:dyDescent="0.25">
      <c r="A8" s="14" t="s">
        <v>0</v>
      </c>
      <c r="B8" s="15">
        <v>0</v>
      </c>
      <c r="C8" s="16" t="s">
        <v>12</v>
      </c>
      <c r="D8" s="16"/>
      <c r="E8" s="16"/>
      <c r="F8" s="16"/>
    </row>
    <row r="9" spans="1:11" x14ac:dyDescent="0.25">
      <c r="A9" s="17"/>
      <c r="B9" s="17"/>
      <c r="C9" s="16"/>
      <c r="D9" s="16"/>
      <c r="E9" s="16"/>
      <c r="F9" s="16"/>
    </row>
    <row r="10" spans="1:11" ht="18" x14ac:dyDescent="0.35">
      <c r="A10" s="18" t="s">
        <v>26</v>
      </c>
      <c r="B10" s="19"/>
      <c r="C10" s="19"/>
      <c r="D10" s="20"/>
      <c r="E10" s="20"/>
      <c r="F10" s="16"/>
    </row>
    <row r="11" spans="1:11" ht="14.4" x14ac:dyDescent="0.3">
      <c r="A11" s="21"/>
      <c r="B11" s="22"/>
      <c r="C11" s="22"/>
      <c r="D11" s="16"/>
      <c r="E11" s="16"/>
      <c r="F11" s="16"/>
    </row>
    <row r="12" spans="1:11" ht="15" x14ac:dyDescent="0.25">
      <c r="A12" s="22" t="s">
        <v>13</v>
      </c>
      <c r="B12" s="16"/>
      <c r="C12" s="16"/>
      <c r="D12" s="16"/>
      <c r="E12" s="16"/>
      <c r="F12" s="16"/>
      <c r="J12" s="23"/>
      <c r="K12" s="23"/>
    </row>
    <row r="13" spans="1:11" ht="15.6" x14ac:dyDescent="0.25">
      <c r="A13" s="24" t="s">
        <v>14</v>
      </c>
      <c r="B13" s="25">
        <v>62.427999999999997</v>
      </c>
      <c r="C13" s="26" t="s">
        <v>31</v>
      </c>
      <c r="D13" s="16"/>
      <c r="E13" s="16"/>
      <c r="F13" s="16"/>
      <c r="J13" s="23"/>
      <c r="K13" s="23"/>
    </row>
    <row r="14" spans="1:11" ht="15.6" x14ac:dyDescent="0.25">
      <c r="A14" s="24" t="s">
        <v>16</v>
      </c>
      <c r="B14" s="27">
        <v>2.5000000000000001E-4</v>
      </c>
      <c r="C14" s="26" t="s">
        <v>32</v>
      </c>
      <c r="D14" s="16"/>
      <c r="E14" s="16"/>
      <c r="F14" s="16"/>
      <c r="J14" s="23"/>
      <c r="K14" s="23"/>
    </row>
    <row r="15" spans="1:11" ht="15" x14ac:dyDescent="0.25">
      <c r="A15" s="24" t="s">
        <v>17</v>
      </c>
      <c r="B15" s="28">
        <v>6.7000000000000002E-5</v>
      </c>
      <c r="C15" s="26" t="s">
        <v>27</v>
      </c>
      <c r="D15" s="16"/>
      <c r="E15" s="16"/>
      <c r="F15" s="16"/>
      <c r="J15" s="23"/>
      <c r="K15" s="23"/>
    </row>
    <row r="16" spans="1:11" ht="15" x14ac:dyDescent="0.25">
      <c r="A16" s="16"/>
      <c r="B16" s="29"/>
      <c r="C16" s="30"/>
      <c r="D16" s="16"/>
      <c r="E16" s="16"/>
      <c r="F16" s="16"/>
      <c r="J16" s="23"/>
      <c r="K16" s="23"/>
    </row>
    <row r="17" spans="1:8" x14ac:dyDescent="0.25">
      <c r="A17" s="16"/>
      <c r="B17" s="29"/>
      <c r="C17" s="16"/>
      <c r="D17" s="16"/>
      <c r="E17" s="16"/>
      <c r="F17" s="16"/>
    </row>
    <row r="18" spans="1:8" x14ac:dyDescent="0.25">
      <c r="A18" s="22" t="s">
        <v>18</v>
      </c>
      <c r="B18" s="16"/>
      <c r="C18" s="16"/>
      <c r="D18" s="16"/>
      <c r="E18" s="16"/>
      <c r="F18" s="16"/>
      <c r="G18" s="2" t="s">
        <v>12</v>
      </c>
    </row>
    <row r="19" spans="1:8" ht="16.8" x14ac:dyDescent="0.35">
      <c r="A19" s="24" t="s">
        <v>45</v>
      </c>
      <c r="B19" s="31">
        <f>210+5*B8</f>
        <v>210</v>
      </c>
      <c r="C19" s="32" t="s">
        <v>12</v>
      </c>
      <c r="D19" s="43" t="s">
        <v>15</v>
      </c>
      <c r="E19" s="41">
        <v>1.6018463399999999E-2</v>
      </c>
      <c r="F19" s="42" t="s">
        <v>19</v>
      </c>
      <c r="G19" s="2" t="s">
        <v>12</v>
      </c>
    </row>
    <row r="20" spans="1:8" x14ac:dyDescent="0.25">
      <c r="A20" s="24" t="s">
        <v>28</v>
      </c>
      <c r="B20" s="33">
        <v>30</v>
      </c>
      <c r="C20" s="32"/>
      <c r="D20" s="43" t="s">
        <v>33</v>
      </c>
      <c r="E20" s="41">
        <v>6.8045963909975901E-2</v>
      </c>
      <c r="F20" s="41" t="s">
        <v>21</v>
      </c>
      <c r="G20" s="2"/>
    </row>
    <row r="21" spans="1:8" ht="15.6" x14ac:dyDescent="0.25">
      <c r="A21" s="24" t="s">
        <v>29</v>
      </c>
      <c r="B21" s="40">
        <f>+(B13+B14*B19)*EXP(B15*B20)</f>
        <v>62.606212103339743</v>
      </c>
      <c r="C21" s="16"/>
      <c r="H21" s="2"/>
    </row>
    <row r="22" spans="1:8" ht="15.6" x14ac:dyDescent="0.25">
      <c r="A22" s="24" t="s">
        <v>30</v>
      </c>
      <c r="B22" s="40">
        <f>+B21*E19</f>
        <v>1.0028553171899846</v>
      </c>
      <c r="C22" s="16"/>
      <c r="G22" s="2" t="s">
        <v>12</v>
      </c>
    </row>
    <row r="23" spans="1:8" x14ac:dyDescent="0.25">
      <c r="A23" s="16"/>
      <c r="B23" s="16"/>
      <c r="C23" s="16"/>
      <c r="D23" s="16"/>
      <c r="E23" s="16"/>
      <c r="F23" s="16"/>
    </row>
    <row r="24" spans="1:8" x14ac:dyDescent="0.25">
      <c r="A24" s="16"/>
      <c r="B24" s="16"/>
      <c r="C24" s="16"/>
      <c r="D24" s="76" t="s">
        <v>82</v>
      </c>
      <c r="E24" s="76">
        <v>16.01846337396</v>
      </c>
      <c r="F24" s="76" t="s">
        <v>83</v>
      </c>
    </row>
    <row r="25" spans="1:8" x14ac:dyDescent="0.25">
      <c r="A25" s="22" t="s">
        <v>22</v>
      </c>
      <c r="B25" s="16"/>
      <c r="C25" s="16"/>
      <c r="D25" s="16"/>
      <c r="E25" s="16"/>
      <c r="F25" s="16"/>
    </row>
    <row r="26" spans="1:8" ht="16.2" x14ac:dyDescent="0.3">
      <c r="A26" s="24" t="s">
        <v>14</v>
      </c>
      <c r="B26" s="75">
        <f>B13*E24</f>
        <v>1000.0006315095748</v>
      </c>
      <c r="C26" s="42" t="s">
        <v>79</v>
      </c>
      <c r="E26" s="16"/>
      <c r="F26" s="44" t="s">
        <v>23</v>
      </c>
    </row>
    <row r="27" spans="1:8" ht="16.2" x14ac:dyDescent="0.3">
      <c r="A27" s="24" t="s">
        <v>16</v>
      </c>
      <c r="B27" s="75">
        <f>(B14*E24)*(9/5)</f>
        <v>7.2083085182819999E-3</v>
      </c>
      <c r="C27" s="42" t="s">
        <v>80</v>
      </c>
      <c r="E27" s="16"/>
      <c r="F27" s="34" t="s">
        <v>24</v>
      </c>
      <c r="G27" s="35" t="s">
        <v>20</v>
      </c>
      <c r="H27" s="34" t="s">
        <v>81</v>
      </c>
    </row>
    <row r="28" spans="1:8" x14ac:dyDescent="0.25">
      <c r="A28" s="24" t="s">
        <v>17</v>
      </c>
      <c r="B28" s="36">
        <f>+B15/E20</f>
        <v>9.8462856795798054E-4</v>
      </c>
      <c r="C28" s="41" t="s">
        <v>34</v>
      </c>
      <c r="F28" s="74">
        <f>(+B19-32)/1.8</f>
        <v>98.888888888888886</v>
      </c>
      <c r="G28" s="39">
        <f>+B20*E20</f>
        <v>2.0413789172992769</v>
      </c>
      <c r="H28" s="77">
        <f>+(B26+B27*F28)*EXP(B28*G28)</f>
        <v>1002.7269100167978</v>
      </c>
    </row>
    <row r="30" spans="1:8" ht="18" x14ac:dyDescent="0.35">
      <c r="A30" s="37" t="s">
        <v>84</v>
      </c>
      <c r="B30" s="38"/>
      <c r="C30" s="38"/>
      <c r="D30" s="38"/>
      <c r="E30" s="38"/>
    </row>
  </sheetData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CB053B-1E1A-4FA6-A4CE-0ED4046B92DE}">
  <dimension ref="A1:T20"/>
  <sheetViews>
    <sheetView workbookViewId="0">
      <selection activeCell="C13" sqref="C13"/>
    </sheetView>
  </sheetViews>
  <sheetFormatPr defaultColWidth="9.109375" defaultRowHeight="13.2" x14ac:dyDescent="0.25"/>
  <cols>
    <col min="1" max="1" width="19.5546875" style="1" bestFit="1" customWidth="1"/>
    <col min="2" max="3" width="9.109375" style="1"/>
    <col min="4" max="4" width="10" style="1" bestFit="1" customWidth="1"/>
    <col min="5" max="16384" width="9.109375" style="1"/>
  </cols>
  <sheetData>
    <row r="1" spans="1:20" ht="13.8" x14ac:dyDescent="0.25">
      <c r="A1" s="9" t="s">
        <v>1</v>
      </c>
      <c r="B1" s="9">
        <v>0</v>
      </c>
    </row>
    <row r="2" spans="1:20" ht="13.8" x14ac:dyDescent="0.25">
      <c r="A2" s="47" t="s">
        <v>2</v>
      </c>
      <c r="B2" s="10"/>
    </row>
    <row r="3" spans="1:20" ht="15.6" x14ac:dyDescent="0.35">
      <c r="A3" s="45" t="s">
        <v>35</v>
      </c>
      <c r="B3" s="51">
        <f>500+B1</f>
        <v>500</v>
      </c>
    </row>
    <row r="4" spans="1:20" ht="15.6" x14ac:dyDescent="0.35">
      <c r="A4" s="45" t="s">
        <v>36</v>
      </c>
      <c r="B4" s="51">
        <v>0.95</v>
      </c>
      <c r="S4" s="4"/>
      <c r="T4" s="4"/>
    </row>
    <row r="5" spans="1:20" ht="15.6" x14ac:dyDescent="0.35">
      <c r="A5" s="45" t="s">
        <v>37</v>
      </c>
      <c r="B5" s="51">
        <v>200</v>
      </c>
    </row>
    <row r="6" spans="1:20" ht="15.6" x14ac:dyDescent="0.35">
      <c r="A6" s="45" t="s">
        <v>38</v>
      </c>
      <c r="B6" s="51">
        <v>0.2</v>
      </c>
      <c r="S6" s="2"/>
      <c r="T6" s="2"/>
    </row>
    <row r="7" spans="1:20" ht="15.6" x14ac:dyDescent="0.35">
      <c r="A7" s="45" t="s">
        <v>46</v>
      </c>
      <c r="B7" s="51">
        <v>2</v>
      </c>
      <c r="S7" s="2"/>
      <c r="T7" s="2"/>
    </row>
    <row r="10" spans="1:20" x14ac:dyDescent="0.25">
      <c r="A10" s="3" t="s">
        <v>3</v>
      </c>
    </row>
    <row r="11" spans="1:20" ht="15.6" x14ac:dyDescent="0.35">
      <c r="A11" s="46" t="s">
        <v>39</v>
      </c>
      <c r="B11" s="46">
        <f>B3+B5</f>
        <v>700</v>
      </c>
    </row>
    <row r="12" spans="1:20" ht="15.6" x14ac:dyDescent="0.35">
      <c r="A12" s="46" t="s">
        <v>40</v>
      </c>
      <c r="B12" s="52">
        <f>(B4*B3+B6*B5)/B11</f>
        <v>0.73571428571428577</v>
      </c>
      <c r="S12" s="4"/>
      <c r="T12" s="4"/>
    </row>
    <row r="13" spans="1:20" x14ac:dyDescent="0.25">
      <c r="A13" s="3" t="s">
        <v>4</v>
      </c>
      <c r="B13" s="3"/>
    </row>
    <row r="14" spans="1:20" ht="15.6" x14ac:dyDescent="0.35">
      <c r="A14" s="46" t="s">
        <v>41</v>
      </c>
      <c r="B14" s="46">
        <f>B3</f>
        <v>500</v>
      </c>
    </row>
    <row r="15" spans="1:20" ht="15.6" x14ac:dyDescent="0.35">
      <c r="A15" s="46" t="s">
        <v>42</v>
      </c>
      <c r="B15" s="46">
        <f>B7*B14</f>
        <v>1000</v>
      </c>
    </row>
    <row r="16" spans="1:20" ht="15.6" x14ac:dyDescent="0.35">
      <c r="A16" s="46" t="s">
        <v>43</v>
      </c>
      <c r="B16" s="52">
        <f>(B4*B3+B6*B14)/B15</f>
        <v>0.57499999999999996</v>
      </c>
      <c r="S16" s="4"/>
      <c r="T16" s="4"/>
    </row>
    <row r="19" spans="1:2" x14ac:dyDescent="0.25">
      <c r="A19" s="3" t="s">
        <v>5</v>
      </c>
    </row>
    <row r="20" spans="1:2" ht="15.6" x14ac:dyDescent="0.35">
      <c r="A20" s="46" t="s">
        <v>44</v>
      </c>
      <c r="B20" s="46">
        <f>B14-B5</f>
        <v>300</v>
      </c>
    </row>
  </sheetData>
  <pageMargins left="0.55118110236220474" right="0.55118110236220474" top="0.78740157480314965" bottom="0.78740157480314965" header="0.51181102362204722" footer="0.51181102362204722"/>
  <pageSetup paperSize="9" orientation="landscape" verticalDpi="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833B1-8F7C-48DD-88B8-92E5E2915209}">
  <dimension ref="A2:F35"/>
  <sheetViews>
    <sheetView topLeftCell="A17" zoomScale="110" zoomScaleNormal="110" workbookViewId="0">
      <selection activeCell="A8" sqref="A8:B11"/>
    </sheetView>
  </sheetViews>
  <sheetFormatPr defaultRowHeight="14.4" x14ac:dyDescent="0.3"/>
  <cols>
    <col min="2" max="2" width="9.109375" style="7"/>
  </cols>
  <sheetData>
    <row r="2" spans="1:6" x14ac:dyDescent="0.3">
      <c r="A2" s="48" t="s">
        <v>0</v>
      </c>
      <c r="B2" s="48">
        <v>0</v>
      </c>
    </row>
    <row r="3" spans="1:6" ht="15" thickBot="1" x14ac:dyDescent="0.35">
      <c r="A3" s="67" t="s">
        <v>47</v>
      </c>
      <c r="B3" s="67"/>
    </row>
    <row r="4" spans="1:6" ht="15.6" x14ac:dyDescent="0.35">
      <c r="A4" s="68" t="s">
        <v>48</v>
      </c>
      <c r="B4" s="69">
        <f>1+B2/100</f>
        <v>1</v>
      </c>
    </row>
    <row r="5" spans="1:6" ht="15.6" x14ac:dyDescent="0.35">
      <c r="A5" s="70" t="s">
        <v>49</v>
      </c>
      <c r="B5" s="71">
        <v>6</v>
      </c>
    </row>
    <row r="6" spans="1:6" ht="16.2" thickBot="1" x14ac:dyDescent="0.4">
      <c r="A6" s="72" t="s">
        <v>50</v>
      </c>
      <c r="B6" s="73">
        <v>8</v>
      </c>
    </row>
    <row r="7" spans="1:6" ht="15" thickBot="1" x14ac:dyDescent="0.35"/>
    <row r="8" spans="1:6" ht="15.6" x14ac:dyDescent="0.35">
      <c r="A8" s="54" t="s">
        <v>51</v>
      </c>
      <c r="B8" s="55">
        <f>1100+10*B2</f>
        <v>1100</v>
      </c>
    </row>
    <row r="9" spans="1:6" ht="15.6" x14ac:dyDescent="0.35">
      <c r="A9" s="56" t="s">
        <v>52</v>
      </c>
      <c r="B9" s="57">
        <f>(700+10*B2)/B8</f>
        <v>0.63636363636363635</v>
      </c>
      <c r="C9" s="5"/>
      <c r="D9" s="5"/>
      <c r="E9" s="5"/>
      <c r="F9" s="5"/>
    </row>
    <row r="10" spans="1:6" ht="15.6" x14ac:dyDescent="0.35">
      <c r="A10" s="56" t="s">
        <v>53</v>
      </c>
      <c r="B10" s="57">
        <f>200/B8</f>
        <v>0.18181818181818182</v>
      </c>
      <c r="C10" s="5"/>
      <c r="D10" s="5"/>
      <c r="E10" s="5"/>
      <c r="F10" s="5"/>
    </row>
    <row r="11" spans="1:6" ht="16.2" thickBot="1" x14ac:dyDescent="0.4">
      <c r="A11" s="58" t="s">
        <v>54</v>
      </c>
      <c r="B11" s="59">
        <f>200/B8</f>
        <v>0.18181818181818182</v>
      </c>
      <c r="C11" s="5"/>
      <c r="D11" s="5"/>
      <c r="E11" s="5"/>
      <c r="F11" s="5"/>
    </row>
    <row r="12" spans="1:6" ht="15.6" x14ac:dyDescent="0.35">
      <c r="A12" s="61" t="s">
        <v>55</v>
      </c>
      <c r="B12" s="55">
        <f>600+10*B2</f>
        <v>600</v>
      </c>
    </row>
    <row r="13" spans="1:6" ht="15.6" x14ac:dyDescent="0.35">
      <c r="A13" s="56" t="s">
        <v>56</v>
      </c>
      <c r="B13" s="57">
        <f>(B9*B8-500)/B12</f>
        <v>0.33333333333333331</v>
      </c>
      <c r="C13" s="5"/>
      <c r="D13" s="5"/>
      <c r="E13" s="5"/>
      <c r="F13" s="5"/>
    </row>
    <row r="14" spans="1:6" ht="15.6" x14ac:dyDescent="0.35">
      <c r="A14" s="56" t="s">
        <v>57</v>
      </c>
      <c r="B14" s="57">
        <f>B10*B8/B12</f>
        <v>0.33333333333333331</v>
      </c>
      <c r="C14" s="5"/>
      <c r="D14" s="5"/>
      <c r="E14" s="5"/>
      <c r="F14" s="5"/>
    </row>
    <row r="15" spans="1:6" ht="16.2" thickBot="1" x14ac:dyDescent="0.4">
      <c r="A15" s="58" t="s">
        <v>58</v>
      </c>
      <c r="B15" s="59">
        <f>B11*B8/B12</f>
        <v>0.33333333333333331</v>
      </c>
      <c r="C15" s="5"/>
      <c r="D15" s="5"/>
      <c r="E15" s="5"/>
      <c r="F15" s="5"/>
    </row>
    <row r="16" spans="1:6" ht="15.6" x14ac:dyDescent="0.35">
      <c r="A16" s="53" t="s">
        <v>59</v>
      </c>
      <c r="B16" s="60">
        <f>(B4/(1+B4))*B12</f>
        <v>300</v>
      </c>
    </row>
    <row r="17" spans="1:6" ht="15.6" x14ac:dyDescent="0.35">
      <c r="A17" s="49" t="s">
        <v>60</v>
      </c>
      <c r="B17" s="50">
        <f>B12/(1+B4)</f>
        <v>300</v>
      </c>
    </row>
    <row r="18" spans="1:6" ht="16.2" thickBot="1" x14ac:dyDescent="0.4">
      <c r="A18" s="62" t="s">
        <v>61</v>
      </c>
      <c r="B18" s="63">
        <f>B16/(1+B5)</f>
        <v>42.857142857142854</v>
      </c>
    </row>
    <row r="19" spans="1:6" ht="15.6" x14ac:dyDescent="0.35">
      <c r="A19" s="61" t="s">
        <v>62</v>
      </c>
      <c r="B19" s="64">
        <f>B5*B18</f>
        <v>257.14285714285711</v>
      </c>
    </row>
    <row r="20" spans="1:6" ht="15.6" x14ac:dyDescent="0.35">
      <c r="A20" s="56" t="s">
        <v>63</v>
      </c>
      <c r="B20" s="57">
        <f>B13*B16/B19</f>
        <v>0.38888888888888895</v>
      </c>
      <c r="C20" s="5"/>
      <c r="D20" s="5"/>
      <c r="E20" s="5"/>
      <c r="F20" s="5"/>
    </row>
    <row r="21" spans="1:6" ht="15.6" x14ac:dyDescent="0.35">
      <c r="A21" s="56" t="s">
        <v>64</v>
      </c>
      <c r="B21" s="57">
        <f>(B14*B16-0.8*B18)/B19</f>
        <v>0.25555555555555565</v>
      </c>
      <c r="C21" s="5"/>
      <c r="D21" s="5"/>
      <c r="E21" s="5"/>
      <c r="F21" s="5"/>
    </row>
    <row r="22" spans="1:6" ht="16.2" thickBot="1" x14ac:dyDescent="0.4">
      <c r="A22" s="58" t="s">
        <v>65</v>
      </c>
      <c r="B22" s="59">
        <f>(B15*B16-0.2*B18)/B19</f>
        <v>0.35555555555555562</v>
      </c>
      <c r="C22" s="5"/>
      <c r="D22" s="5"/>
      <c r="E22" s="5"/>
      <c r="F22" s="5"/>
    </row>
    <row r="23" spans="1:6" ht="16.2" thickBot="1" x14ac:dyDescent="0.4">
      <c r="A23" s="65" t="s">
        <v>66</v>
      </c>
      <c r="B23" s="66">
        <f>B17/(1+B6)</f>
        <v>33.333333333333336</v>
      </c>
    </row>
    <row r="24" spans="1:6" ht="15.6" x14ac:dyDescent="0.35">
      <c r="A24" s="61" t="s">
        <v>67</v>
      </c>
      <c r="B24" s="64">
        <f>B6*B23</f>
        <v>266.66666666666669</v>
      </c>
    </row>
    <row r="25" spans="1:6" ht="15.6" x14ac:dyDescent="0.35">
      <c r="A25" s="56" t="s">
        <v>68</v>
      </c>
      <c r="B25" s="57">
        <f>B13*B17/B24</f>
        <v>0.375</v>
      </c>
      <c r="C25" s="5"/>
      <c r="D25" s="5"/>
      <c r="E25" s="5"/>
      <c r="F25" s="5"/>
    </row>
    <row r="26" spans="1:6" ht="15.6" x14ac:dyDescent="0.35">
      <c r="A26" s="56" t="s">
        <v>69</v>
      </c>
      <c r="B26" s="57">
        <f>(B14*B17-0.2*B23)/B24</f>
        <v>0.35</v>
      </c>
      <c r="C26" s="5"/>
      <c r="D26" s="5"/>
      <c r="E26" s="5"/>
      <c r="F26" s="5"/>
    </row>
    <row r="27" spans="1:6" ht="16.2" thickBot="1" x14ac:dyDescent="0.4">
      <c r="A27" s="58" t="s">
        <v>70</v>
      </c>
      <c r="B27" s="59">
        <f>(B15*B17-0.8*B23)/B24</f>
        <v>0.27499999999999997</v>
      </c>
      <c r="C27" s="5"/>
      <c r="D27" s="5"/>
      <c r="E27" s="5"/>
      <c r="F27" s="5"/>
    </row>
    <row r="28" spans="1:6" ht="15.6" x14ac:dyDescent="0.35">
      <c r="A28" s="61" t="s">
        <v>71</v>
      </c>
      <c r="B28" s="64">
        <f>B19+B24</f>
        <v>523.80952380952385</v>
      </c>
    </row>
    <row r="29" spans="1:6" ht="15.6" x14ac:dyDescent="0.35">
      <c r="A29" s="56" t="s">
        <v>72</v>
      </c>
      <c r="B29" s="57">
        <f>(B20*B19+B25*B24)/B28</f>
        <v>0.38181818181818178</v>
      </c>
      <c r="C29" s="5"/>
      <c r="D29" s="5"/>
      <c r="E29" s="5"/>
      <c r="F29" s="5"/>
    </row>
    <row r="30" spans="1:6" ht="15.6" x14ac:dyDescent="0.35">
      <c r="A30" s="56" t="s">
        <v>73</v>
      </c>
      <c r="B30" s="57">
        <f>(B21*B19+B26*B24)/B28</f>
        <v>0.30363636363636359</v>
      </c>
      <c r="C30" s="5"/>
      <c r="D30" s="5"/>
      <c r="E30" s="5"/>
      <c r="F30" s="5"/>
    </row>
    <row r="31" spans="1:6" ht="16.2" thickBot="1" x14ac:dyDescent="0.4">
      <c r="A31" s="58" t="s">
        <v>74</v>
      </c>
      <c r="B31" s="59">
        <f>(B22*B19+B27*B24)/B28</f>
        <v>0.31454545454545452</v>
      </c>
      <c r="C31" s="5"/>
      <c r="D31" s="5"/>
      <c r="E31" s="5"/>
      <c r="F31" s="5"/>
    </row>
    <row r="32" spans="1:6" ht="15.6" x14ac:dyDescent="0.35">
      <c r="A32" s="61" t="s">
        <v>75</v>
      </c>
      <c r="B32" s="64">
        <f>B28-100-10*B2</f>
        <v>423.80952380952385</v>
      </c>
    </row>
    <row r="33" spans="1:6" ht="15.6" x14ac:dyDescent="0.35">
      <c r="A33" s="56" t="s">
        <v>76</v>
      </c>
      <c r="B33" s="57">
        <f>100/B32</f>
        <v>0.23595505617977525</v>
      </c>
      <c r="C33" s="6"/>
      <c r="D33" s="6"/>
      <c r="E33" s="6"/>
      <c r="F33" s="6"/>
    </row>
    <row r="34" spans="1:6" ht="15.6" x14ac:dyDescent="0.35">
      <c r="A34" s="56" t="s">
        <v>77</v>
      </c>
      <c r="B34" s="57">
        <f>B30*B28/B32</f>
        <v>0.37528089887640442</v>
      </c>
      <c r="C34" s="5"/>
      <c r="D34" s="5"/>
      <c r="E34" s="5"/>
      <c r="F34" s="5"/>
    </row>
    <row r="35" spans="1:6" ht="16.2" thickBot="1" x14ac:dyDescent="0.4">
      <c r="A35" s="58" t="s">
        <v>78</v>
      </c>
      <c r="B35" s="59">
        <f>B31*B28/B32</f>
        <v>0.38876404494382016</v>
      </c>
      <c r="C35" s="5"/>
      <c r="D35" s="5"/>
      <c r="E35" s="5"/>
      <c r="F35" s="5"/>
    </row>
  </sheetData>
  <conditionalFormatting sqref="A9:XFD11">
    <cfRule type="cellIs" dxfId="1" priority="2" operator="lessThan">
      <formula>0</formula>
    </cfRule>
  </conditionalFormatting>
  <conditionalFormatting sqref="A13:XFD15 A20:XFD22 A25:XFD27 A29:XFD31 A33:XFD35">
    <cfRule type="cellIs" dxfId="0" priority="1" operator="lessThan">
      <formula>0</formula>
    </cfRule>
  </conditionalFormatting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ΑΣΚΗΣΗ 1 </vt:lpstr>
      <vt:lpstr>ΑΣΚΗΣΗ 2</vt:lpstr>
      <vt:lpstr>ΑΣΚΗΣΗ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Kyriakos Lampropoulos</dc:creator>
  <cp:lastModifiedBy>Ευαγγελία Παυλάτου</cp:lastModifiedBy>
  <dcterms:created xsi:type="dcterms:W3CDTF">2024-10-25T12:52:45Z</dcterms:created>
  <dcterms:modified xsi:type="dcterms:W3CDTF">2025-01-05T18:28:03Z</dcterms:modified>
</cp:coreProperties>
</file>